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4_1_vodni_hospodarstvi\d4_1_401_2_vodni_prvek_fontana\"/>
    </mc:Choice>
  </mc:AlternateContent>
  <bookViews>
    <workbookView xWindow="0" yWindow="0" windowWidth="28800" windowHeight="14100"/>
  </bookViews>
  <sheets>
    <sheet name="401.201 - Vodní prvek - s..." sheetId="1" r:id="rId1"/>
  </sheets>
  <definedNames>
    <definedName name="_xlnm._FilterDatabase" localSheetId="0" hidden="1">'401.201 - Vodní prvek - s...'!$C$125:$K$182</definedName>
    <definedName name="_xlnm.Print_Titles" localSheetId="0">'401.201 - Vodní prvek - s...'!$125:$125</definedName>
    <definedName name="_xlnm.Print_Area" localSheetId="0">'401.201 - Vodní prvek - s...'!$C$4:$J$76,'401.201 - Vodní prvek - s...'!$C$82:$J$105,'401.201 - Vodní prvek - s...'!$C$111:$K$182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82" i="1" l="1"/>
  <c r="BK181" i="1" s="1"/>
  <c r="J181" i="1" s="1"/>
  <c r="J104" i="1" s="1"/>
  <c r="BI182" i="1"/>
  <c r="BH182" i="1"/>
  <c r="BG182" i="1"/>
  <c r="BF182" i="1"/>
  <c r="T182" i="1"/>
  <c r="T181" i="1" s="1"/>
  <c r="R182" i="1"/>
  <c r="R181" i="1" s="1"/>
  <c r="P182" i="1"/>
  <c r="P181" i="1" s="1"/>
  <c r="J182" i="1"/>
  <c r="BE182" i="1" s="1"/>
  <c r="BK180" i="1"/>
  <c r="BI180" i="1"/>
  <c r="BH180" i="1"/>
  <c r="BG180" i="1"/>
  <c r="BF180" i="1"/>
  <c r="T180" i="1"/>
  <c r="R180" i="1"/>
  <c r="P180" i="1"/>
  <c r="J180" i="1"/>
  <c r="BE180" i="1" s="1"/>
  <c r="BK179" i="1"/>
  <c r="BI179" i="1"/>
  <c r="BH179" i="1"/>
  <c r="BG179" i="1"/>
  <c r="BF179" i="1"/>
  <c r="T179" i="1"/>
  <c r="T178" i="1" s="1"/>
  <c r="R179" i="1"/>
  <c r="P179" i="1"/>
  <c r="J179" i="1"/>
  <c r="BE179" i="1" s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F176" i="1"/>
  <c r="BE176" i="1"/>
  <c r="T176" i="1"/>
  <c r="R176" i="1"/>
  <c r="P176" i="1"/>
  <c r="J176" i="1"/>
  <c r="BK173" i="1"/>
  <c r="BI173" i="1"/>
  <c r="BH173" i="1"/>
  <c r="BG173" i="1"/>
  <c r="BF173" i="1"/>
  <c r="T173" i="1"/>
  <c r="R173" i="1"/>
  <c r="P173" i="1"/>
  <c r="J173" i="1"/>
  <c r="BE173" i="1" s="1"/>
  <c r="BK166" i="1"/>
  <c r="BI166" i="1"/>
  <c r="BH166" i="1"/>
  <c r="BG166" i="1"/>
  <c r="BF166" i="1"/>
  <c r="T166" i="1"/>
  <c r="R166" i="1"/>
  <c r="P166" i="1"/>
  <c r="J166" i="1"/>
  <c r="BE166" i="1" s="1"/>
  <c r="BK161" i="1"/>
  <c r="BI161" i="1"/>
  <c r="BH161" i="1"/>
  <c r="BG161" i="1"/>
  <c r="BF161" i="1"/>
  <c r="T161" i="1"/>
  <c r="R161" i="1"/>
  <c r="P161" i="1"/>
  <c r="J161" i="1"/>
  <c r="BE161" i="1" s="1"/>
  <c r="BK160" i="1"/>
  <c r="BK151" i="1" s="1"/>
  <c r="J151" i="1" s="1"/>
  <c r="J101" i="1" s="1"/>
  <c r="BI160" i="1"/>
  <c r="BH160" i="1"/>
  <c r="BG160" i="1"/>
  <c r="BF160" i="1"/>
  <c r="T160" i="1"/>
  <c r="R160" i="1"/>
  <c r="P160" i="1"/>
  <c r="J160" i="1"/>
  <c r="BE160" i="1" s="1"/>
  <c r="BK156" i="1"/>
  <c r="BI156" i="1"/>
  <c r="BH156" i="1"/>
  <c r="BG156" i="1"/>
  <c r="BF156" i="1"/>
  <c r="BE156" i="1"/>
  <c r="T156" i="1"/>
  <c r="R156" i="1"/>
  <c r="R151" i="1" s="1"/>
  <c r="P156" i="1"/>
  <c r="J156" i="1"/>
  <c r="BK152" i="1"/>
  <c r="BI152" i="1"/>
  <c r="BH152" i="1"/>
  <c r="BG152" i="1"/>
  <c r="BF152" i="1"/>
  <c r="T152" i="1"/>
  <c r="R152" i="1"/>
  <c r="P152" i="1"/>
  <c r="J152" i="1"/>
  <c r="BE152" i="1" s="1"/>
  <c r="BK149" i="1"/>
  <c r="BI149" i="1"/>
  <c r="BH149" i="1"/>
  <c r="BG149" i="1"/>
  <c r="BF149" i="1"/>
  <c r="T149" i="1"/>
  <c r="R149" i="1"/>
  <c r="P149" i="1"/>
  <c r="J149" i="1"/>
  <c r="BE149" i="1" s="1"/>
  <c r="BK147" i="1"/>
  <c r="BI147" i="1"/>
  <c r="BH147" i="1"/>
  <c r="BG147" i="1"/>
  <c r="BF147" i="1"/>
  <c r="T147" i="1"/>
  <c r="R147" i="1"/>
  <c r="P147" i="1"/>
  <c r="J147" i="1"/>
  <c r="BE147" i="1" s="1"/>
  <c r="BK145" i="1"/>
  <c r="BI145" i="1"/>
  <c r="BH145" i="1"/>
  <c r="BG145" i="1"/>
  <c r="BF145" i="1"/>
  <c r="T145" i="1"/>
  <c r="R145" i="1"/>
  <c r="P145" i="1"/>
  <c r="J145" i="1"/>
  <c r="BE145" i="1" s="1"/>
  <c r="BK141" i="1"/>
  <c r="BI141" i="1"/>
  <c r="BH141" i="1"/>
  <c r="BG141" i="1"/>
  <c r="BF141" i="1"/>
  <c r="BE141" i="1"/>
  <c r="T141" i="1"/>
  <c r="R141" i="1"/>
  <c r="P141" i="1"/>
  <c r="J141" i="1"/>
  <c r="BK137" i="1"/>
  <c r="BI137" i="1"/>
  <c r="BH137" i="1"/>
  <c r="BG137" i="1"/>
  <c r="BF137" i="1"/>
  <c r="BE137" i="1"/>
  <c r="T137" i="1"/>
  <c r="R137" i="1"/>
  <c r="P137" i="1"/>
  <c r="J137" i="1"/>
  <c r="BK135" i="1"/>
  <c r="BI135" i="1"/>
  <c r="BH135" i="1"/>
  <c r="BG135" i="1"/>
  <c r="BF135" i="1"/>
  <c r="T135" i="1"/>
  <c r="R135" i="1"/>
  <c r="P135" i="1"/>
  <c r="J135" i="1"/>
  <c r="BE135" i="1" s="1"/>
  <c r="BK133" i="1"/>
  <c r="BI133" i="1"/>
  <c r="BH133" i="1"/>
  <c r="BG133" i="1"/>
  <c r="BF133" i="1"/>
  <c r="T133" i="1"/>
  <c r="R133" i="1"/>
  <c r="P133" i="1"/>
  <c r="J133" i="1"/>
  <c r="BE133" i="1" s="1"/>
  <c r="BK131" i="1"/>
  <c r="BI131" i="1"/>
  <c r="BH131" i="1"/>
  <c r="BG131" i="1"/>
  <c r="BF131" i="1"/>
  <c r="T131" i="1"/>
  <c r="R131" i="1"/>
  <c r="P131" i="1"/>
  <c r="P128" i="1" s="1"/>
  <c r="J131" i="1"/>
  <c r="BE131" i="1" s="1"/>
  <c r="BK129" i="1"/>
  <c r="BI129" i="1"/>
  <c r="BH129" i="1"/>
  <c r="BG129" i="1"/>
  <c r="BF129" i="1"/>
  <c r="BE129" i="1"/>
  <c r="T129" i="1"/>
  <c r="R129" i="1"/>
  <c r="P129" i="1"/>
  <c r="J129" i="1"/>
  <c r="J122" i="1"/>
  <c r="F122" i="1"/>
  <c r="J120" i="1"/>
  <c r="F120" i="1"/>
  <c r="E118" i="1"/>
  <c r="F93" i="1"/>
  <c r="J91" i="1"/>
  <c r="F91" i="1"/>
  <c r="E89" i="1"/>
  <c r="J39" i="1"/>
  <c r="J38" i="1"/>
  <c r="J37" i="1"/>
  <c r="J94" i="1" s="1"/>
  <c r="J93" i="1" s="1"/>
  <c r="F94" i="1" s="1"/>
  <c r="E85" i="1" s="1"/>
  <c r="T151" i="1" l="1"/>
  <c r="J35" i="1"/>
  <c r="R128" i="1"/>
  <c r="J36" i="1"/>
  <c r="T128" i="1"/>
  <c r="R165" i="1"/>
  <c r="R178" i="1"/>
  <c r="F39" i="1"/>
  <c r="P151" i="1"/>
  <c r="P127" i="1" s="1"/>
  <c r="P126" i="1" s="1"/>
  <c r="T165" i="1"/>
  <c r="F38" i="1"/>
  <c r="BK165" i="1"/>
  <c r="J165" i="1" s="1"/>
  <c r="J102" i="1" s="1"/>
  <c r="F37" i="1"/>
  <c r="P165" i="1"/>
  <c r="P178" i="1"/>
  <c r="BK178" i="1"/>
  <c r="J178" i="1" s="1"/>
  <c r="J103" i="1" s="1"/>
  <c r="BK128" i="1"/>
  <c r="J128" i="1" s="1"/>
  <c r="J100" i="1" s="1"/>
  <c r="F35" i="1"/>
  <c r="F123" i="1"/>
  <c r="J123" i="1"/>
  <c r="F36" i="1"/>
  <c r="E114" i="1"/>
  <c r="T127" i="1" l="1"/>
  <c r="T126" i="1" s="1"/>
  <c r="BK127" i="1"/>
  <c r="BK126" i="1" s="1"/>
  <c r="J126" i="1" s="1"/>
  <c r="R127" i="1"/>
  <c r="R126" i="1" s="1"/>
  <c r="J127" i="1"/>
  <c r="J99" i="1" s="1"/>
  <c r="J98" i="1" l="1"/>
  <c r="J32" i="1"/>
  <c r="J41" i="1" s="1"/>
</calcChain>
</file>

<file path=xl/sharedStrings.xml><?xml version="1.0" encoding="utf-8"?>
<sst xmlns="http://schemas.openxmlformats.org/spreadsheetml/2006/main" count="738" uniqueCount="194">
  <si>
    <t>&gt;&gt;  skryté sloupce  &lt;&lt;</t>
  </si>
  <si>
    <t>{5f71228b-2958-40f4-bef0-c2d112221240}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</si>
  <si>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</si>
  <si>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</si>
  <si>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</si>
  <si>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</si>
  <si>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</si>
  <si>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</si>
  <si>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401.2 - SO401.2 - vodní prvek - Fontána</t>
  </si>
  <si>
    <t>Soupis:</t>
  </si>
  <si>
    <t>401.201 - Vodní prvek - stavební část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</si>
  <si>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</si>
  <si>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</si>
  <si>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</si>
  <si>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</si>
  <si>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</si>
  <si>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</si>
  <si>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</si>
  <si>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</si>
  <si>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</si>
  <si>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</si>
  <si>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</si>
  <si>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</si>
  <si>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</si>
  <si>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</si>
  <si>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</si>
  <si>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</si>
  <si>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</si>
  <si>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</si>
  <si>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</si>
  <si>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</si>
  <si>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</si>
  <si>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</si>
  <si>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</si>
  <si>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</si>
  <si>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</si>
  <si>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</si>
  <si>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</si>
  <si>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</si>
  <si>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</si>
  <si>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</si>
  <si>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</si>
  <si>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</si>
  <si>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</si>
  <si>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</si>
  <si>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</si>
  <si>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</si>
  <si>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</si>
  <si>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</si>
  <si>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</si>
  <si>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</si>
  <si>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</si>
  <si>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</si>
  <si>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</si>
  <si>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</si>
  <si>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</si>
  <si>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</si>
  <si>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</si>
  <si>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</si>
  <si>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</si>
  <si>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</si>
  <si>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</si>
  <si>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</si>
  <si>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</si>
  <si>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</si>
  <si>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</si>
  <si>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</si>
  <si>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</si>
  <si>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</si>
  <si>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</si>
  <si>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</si>
  <si>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</si>
  <si>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</si>
  <si>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</si>
  <si>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</si>
  <si>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</si>
  <si>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</si>
  <si>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</si>
  <si>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</si>
  <si>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</si>
  <si>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</si>
  <si>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2019 02</t>
  </si>
  <si>
    <t>4</t>
  </si>
  <si>
    <t>1146276818</t>
  </si>
  <si>
    <t>VV</t>
  </si>
  <si>
    <t>"pro šachtu" (3,7*4,2+6,45*6,95)/2*2,75</t>
  </si>
  <si>
    <t>True</t>
  </si>
  <si>
    <t>131201109</t>
  </si>
  <si>
    <t>Hloubení nezapažených jam a zářezů s urovnáním dna do předepsaného profilu a spádu Příplatek k cenám za lepivost horniny tř. 3</t>
  </si>
  <si>
    <t>846847912</t>
  </si>
  <si>
    <t>83,005/2</t>
  </si>
  <si>
    <t>3</t>
  </si>
  <si>
    <t>132201101</t>
  </si>
  <si>
    <t>Hloubení zapažených i nezapažených rýh šířky do 600 mm  s urovnáním dna do předepsaného profilu a spádu v hornině tř. 3 do 100 m3</t>
  </si>
  <si>
    <t>-1302452314</t>
  </si>
  <si>
    <t>"pro kamenný blok" (3+8)*0,9*0,4</t>
  </si>
  <si>
    <t>132201109</t>
  </si>
  <si>
    <t>Hloubení zapažených i nezapažených rýh šířky do 600 mm  s urovnáním dna do předepsaného profilu a spádu v hornině tř. 3 Příplatek k cenám za lepivost horniny tř. 3</t>
  </si>
  <si>
    <t>-137432635</t>
  </si>
  <si>
    <t>3,96/2</t>
  </si>
  <si>
    <t>5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</si>
  <si>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</si>
  <si>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</si>
  <si>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-76654212</t>
  </si>
  <si>
    <t>"na meziskládku" 62,34</t>
  </si>
  <si>
    <t>"pro zásypy" 62,34</t>
  </si>
  <si>
    <t>Součet</t>
  </si>
  <si>
    <t>6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</si>
  <si>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</si>
  <si>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</si>
  <si>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-1207632183</t>
  </si>
  <si>
    <t>"výkopek" 83,005+3,96</t>
  </si>
  <si>
    <t>"ponecháno pro zásypy" -62,34</t>
  </si>
  <si>
    <t>7</t>
  </si>
  <si>
    <t>167101101</t>
  </si>
  <si>
    <t>Nakládání, skládání a překládání neulehlého výkopku nebo sypaniny  nakládání, množství do 100 m3, z hornin tř. 1 až 4</t>
  </si>
  <si>
    <t>-1381361478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</si>
  <si>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</si>
  <si>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</si>
  <si>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</si>
  <si>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</si>
  <si>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2127873770</t>
  </si>
  <si>
    <t>24,625*1,8</t>
  </si>
  <si>
    <t>9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</si>
  <si>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</si>
  <si>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</si>
  <si>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421690040</t>
  </si>
  <si>
    <t>83,05-(2,625*3,125*2,5+0,9*0,9*0,25)</t>
  </si>
  <si>
    <t>Zakládání</t>
  </si>
  <si>
    <t>10</t>
  </si>
  <si>
    <t>273321311</t>
  </si>
  <si>
    <t>Základy z betonu železového (bez výztuže) desky z betonu bez zvláštních nároků na prostředí tř. C 16/20</t>
  </si>
  <si>
    <t>395949931</t>
  </si>
  <si>
    <t>"pro kamenný blok" 3*0,9*0,4</t>
  </si>
  <si>
    <t>"pro žlab" 8*0,9*0,24</t>
  </si>
  <si>
    <t>11</t>
  </si>
  <si>
    <t>273351121</t>
  </si>
  <si>
    <t>Bednění základů desek zřízení</t>
  </si>
  <si>
    <t>m2</t>
  </si>
  <si>
    <t>-2124606371</t>
  </si>
  <si>
    <t>"pro kamenný blok" 3*0,4*2</t>
  </si>
  <si>
    <t>"pro žlab" 8*0,24*2</t>
  </si>
  <si>
    <t>12</t>
  </si>
  <si>
    <t>273351122</t>
  </si>
  <si>
    <t>Bednění základů desek odstranění</t>
  </si>
  <si>
    <t>-1411608313</t>
  </si>
  <si>
    <t>13</t>
  </si>
  <si>
    <t>273362021</t>
  </si>
  <si>
    <t>Výztuž základů desek ze svařovaných sítí z drátů typu KARI</t>
  </si>
  <si>
    <t>178157003</t>
  </si>
  <si>
    <t>"pro kamenný blok" 3*0,9*1,3*4,44/1000</t>
  </si>
  <si>
    <t>"pro žlab" 8*0,9*1,3*4,44/1000</t>
  </si>
  <si>
    <t>Svislé a kompletní konstrukce</t>
  </si>
  <si>
    <t>14</t>
  </si>
  <si>
    <t>380326122</t>
  </si>
  <si>
    <t>Kompletní konstrukce čistíren odpadních vod, nádrží, vodojemů, kanálů z betonu železového  bez výztuže a bednění se zvýšenými nároky na prostředí tř. C 25/30, tl. přes 150 do 300 mm</t>
  </si>
  <si>
    <t>812789994</t>
  </si>
  <si>
    <t>"beton C25/25 XC2"</t>
  </si>
  <si>
    <t xml:space="preserve">"obetonování jímky" </t>
  </si>
  <si>
    <t>"dno" 2,625*3,125*0,2</t>
  </si>
  <si>
    <t>"strop" (2,625*3,125-0,5*0,5)*0,2</t>
  </si>
  <si>
    <t>"stěny" (2,625+2,725)*2*2,1*0,2+(0,9+0,5)*2*0,25*0,2</t>
  </si>
  <si>
    <t>15</t>
  </si>
  <si>
    <t>380356231</t>
  </si>
  <si>
    <t>Bednění kompletních konstrukcí čistíren odpadních vod, nádrží, vodojemů, kanálů  konstrukcí neomítaných z betonu prostého nebo železového ploch rovinných zřízení</t>
  </si>
  <si>
    <t>1639726764</t>
  </si>
  <si>
    <t>(2,625+3,125)*2*2,5+(0,9+0,9)*2*0,25</t>
  </si>
  <si>
    <t>16</t>
  </si>
  <si>
    <t>380356232</t>
  </si>
  <si>
    <t>Bednění kompletních konstrukcí čistíren odpadních vod, nádrží, vodojemů, kanálů  konstrukcí neomítaných z betonu prostého nebo železového ploch rovinných odstranění</t>
  </si>
  <si>
    <t>2048222548</t>
  </si>
  <si>
    <t>17</t>
  </si>
  <si>
    <t>380361006</t>
  </si>
  <si>
    <t>Výztuž kompletních konstrukcí čistíren odpadních vod, nádrží, vodojemů, kanálů  z oceli 10 505 (R) nebo BSt 500</t>
  </si>
  <si>
    <t>898706015</t>
  </si>
  <si>
    <t>Ostatní konstrukce a práce, bourání</t>
  </si>
  <si>
    <t>18</t>
  </si>
  <si>
    <t>91000-001</t>
  </si>
  <si>
    <t>M+D kamenný blok a žlab vodního prvku 3000x530x620mm</t>
  </si>
  <si>
    <t>kus</t>
  </si>
  <si>
    <t>1949938763</t>
  </si>
  <si>
    <t>19</t>
  </si>
  <si>
    <t>91000-002</t>
  </si>
  <si>
    <t>M+D kamenný žlab vodního prvku 1000x530x150mm</t>
  </si>
  <si>
    <t>-233875905</t>
  </si>
  <si>
    <t>998</t>
  </si>
  <si>
    <t>Přesun hmot</t>
  </si>
  <si>
    <t>20</t>
  </si>
  <si>
    <t>998142251</t>
  </si>
  <si>
    <t>Přesun hmot pro nádrže, jímky, zásobníky a jámy pozemní mimo zemědělství  se svislou nosnou konstrukcí monolitickou betonovou tyčovou nebo plošnou vodorovná dopravní vzdálenost do 50 m výšky do 25 m</t>
  </si>
  <si>
    <t>-1401734435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</si>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</sst>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2:BM183"/>
  <sheetViews>
    <sheetView showGridLines="0" tabSelected="1" topLeftCell="A58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57" t="s">
        <v>0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53" t="s">
        <v>191</v>
      </c>
      <c r="F7" s="154"/>
      <c r="G7" s="154"/>
      <c r="H7" s="154"/>
      <c r="L7" s="6"/>
    </row>
    <row r="8" spans="1:46" ht="12" customHeight="1" x14ac:dyDescent="0.2">
      <c r="B8" s="6"/>
      <c r="D8" s="9" t="s">
        <v>7</v>
      </c>
      <c r="L8" s="6"/>
    </row>
    <row r="9" spans="1:46" s="14" customFormat="1" ht="14.45" customHeight="1" x14ac:dyDescent="0.2">
      <c r="A9" s="10"/>
      <c r="B9" s="11"/>
      <c r="C9" s="10"/>
      <c r="D9" s="10"/>
      <c r="E9" s="153" t="s">
        <v>8</v>
      </c>
      <c r="F9" s="155"/>
      <c r="G9" s="155"/>
      <c r="H9" s="155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ht="12" customHeight="1" x14ac:dyDescent="0.2">
      <c r="A10" s="10"/>
      <c r="B10" s="11"/>
      <c r="C10" s="10"/>
      <c r="D10" s="9" t="s">
        <v>9</v>
      </c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4.45" customHeight="1" x14ac:dyDescent="0.2">
      <c r="A11" s="10"/>
      <c r="B11" s="11"/>
      <c r="C11" s="10"/>
      <c r="D11" s="10"/>
      <c r="E11" s="156" t="s">
        <v>10</v>
      </c>
      <c r="F11" s="155"/>
      <c r="G11" s="155"/>
      <c r="H11" s="155"/>
      <c r="I11" s="12"/>
      <c r="J11" s="10"/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x14ac:dyDescent="0.2">
      <c r="A12" s="10"/>
      <c r="B12" s="11"/>
      <c r="C12" s="10"/>
      <c r="D12" s="10"/>
      <c r="E12" s="10"/>
      <c r="F12" s="10"/>
      <c r="G12" s="10"/>
      <c r="H12" s="10"/>
      <c r="I12" s="12"/>
      <c r="J12" s="10"/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2" customHeight="1" x14ac:dyDescent="0.2">
      <c r="A13" s="10"/>
      <c r="B13" s="11"/>
      <c r="C13" s="10"/>
      <c r="D13" s="9" t="s">
        <v>11</v>
      </c>
      <c r="E13" s="10"/>
      <c r="F13" s="15" t="s">
        <v>12</v>
      </c>
      <c r="G13" s="10"/>
      <c r="H13" s="10"/>
      <c r="I13" s="16" t="s">
        <v>13</v>
      </c>
      <c r="J13" s="15" t="s">
        <v>12</v>
      </c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14</v>
      </c>
      <c r="E14" s="10"/>
      <c r="F14" s="15" t="s">
        <v>15</v>
      </c>
      <c r="G14" s="10"/>
      <c r="H14" s="10"/>
      <c r="I14" s="16" t="s">
        <v>16</v>
      </c>
      <c r="J14" s="17" t="s">
        <v>192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0.9" customHeight="1" x14ac:dyDescent="0.2">
      <c r="A15" s="10"/>
      <c r="B15" s="11"/>
      <c r="C15" s="10"/>
      <c r="D15" s="10"/>
      <c r="E15" s="10"/>
      <c r="F15" s="10"/>
      <c r="G15" s="10"/>
      <c r="H15" s="10"/>
      <c r="I15" s="12"/>
      <c r="J15" s="10"/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12" customHeight="1" x14ac:dyDescent="0.2">
      <c r="A16" s="10"/>
      <c r="B16" s="11"/>
      <c r="C16" s="10"/>
      <c r="D16" s="9" t="s">
        <v>17</v>
      </c>
      <c r="E16" s="10"/>
      <c r="F16" s="10"/>
      <c r="G16" s="10"/>
      <c r="H16" s="10"/>
      <c r="I16" s="16" t="s">
        <v>18</v>
      </c>
      <c r="J16" s="15" t="s">
        <v>12</v>
      </c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8" customHeight="1" x14ac:dyDescent="0.2">
      <c r="A17" s="10"/>
      <c r="B17" s="11"/>
      <c r="C17" s="10"/>
      <c r="D17" s="10"/>
      <c r="E17" s="15" t="s">
        <v>15</v>
      </c>
      <c r="F17" s="10"/>
      <c r="G17" s="10"/>
      <c r="H17" s="10"/>
      <c r="I17" s="16" t="s">
        <v>19</v>
      </c>
      <c r="J17" s="15" t="s">
        <v>12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6.95" customHeight="1" x14ac:dyDescent="0.2">
      <c r="A18" s="10"/>
      <c r="B18" s="11"/>
      <c r="C18" s="10"/>
      <c r="D18" s="10"/>
      <c r="E18" s="10"/>
      <c r="F18" s="10"/>
      <c r="G18" s="10"/>
      <c r="H18" s="10"/>
      <c r="I18" s="12"/>
      <c r="J18" s="10"/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12" customHeight="1" x14ac:dyDescent="0.2">
      <c r="A19" s="10"/>
      <c r="B19" s="11"/>
      <c r="C19" s="10"/>
      <c r="D19" s="9" t="s">
        <v>20</v>
      </c>
      <c r="E19" s="10"/>
      <c r="F19" s="10"/>
      <c r="G19" s="10"/>
      <c r="H19" s="10"/>
      <c r="I19" s="16" t="s">
        <v>18</v>
      </c>
      <c r="J19" s="18" t="s">
        <v>193</v>
      </c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8" customHeight="1" x14ac:dyDescent="0.2">
      <c r="A20" s="10"/>
      <c r="B20" s="11"/>
      <c r="C20" s="10"/>
      <c r="D20" s="10"/>
      <c r="E20" s="159" t="s">
        <v>193</v>
      </c>
      <c r="F20" s="160"/>
      <c r="G20" s="160"/>
      <c r="H20" s="160"/>
      <c r="I20" s="16" t="s">
        <v>19</v>
      </c>
      <c r="J20" s="18" t="s">
        <v>193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6.95" customHeight="1" x14ac:dyDescent="0.2">
      <c r="A21" s="10"/>
      <c r="B21" s="11"/>
      <c r="C21" s="10"/>
      <c r="D21" s="10"/>
      <c r="E21" s="10"/>
      <c r="F21" s="10"/>
      <c r="G21" s="10"/>
      <c r="H21" s="10"/>
      <c r="I21" s="12"/>
      <c r="J21" s="10"/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12" customHeight="1" x14ac:dyDescent="0.2">
      <c r="A22" s="10"/>
      <c r="B22" s="11"/>
      <c r="C22" s="10"/>
      <c r="D22" s="9" t="s">
        <v>21</v>
      </c>
      <c r="E22" s="10"/>
      <c r="F22" s="10"/>
      <c r="G22" s="10"/>
      <c r="H22" s="10"/>
      <c r="I22" s="16" t="s">
        <v>18</v>
      </c>
      <c r="J22" s="15" t="s">
        <v>12</v>
      </c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8" customHeight="1" x14ac:dyDescent="0.2">
      <c r="A23" s="10"/>
      <c r="B23" s="11"/>
      <c r="C23" s="10"/>
      <c r="D23" s="10"/>
      <c r="E23" s="15" t="s">
        <v>15</v>
      </c>
      <c r="F23" s="10"/>
      <c r="G23" s="10"/>
      <c r="H23" s="10"/>
      <c r="I23" s="16" t="s">
        <v>19</v>
      </c>
      <c r="J23" s="15" t="s">
        <v>12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6.95" customHeight="1" x14ac:dyDescent="0.2">
      <c r="A24" s="10"/>
      <c r="B24" s="11"/>
      <c r="C24" s="10"/>
      <c r="D24" s="10"/>
      <c r="E24" s="10"/>
      <c r="F24" s="10"/>
      <c r="G24" s="10"/>
      <c r="H24" s="10"/>
      <c r="I24" s="12"/>
      <c r="J24" s="10"/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12" customHeight="1" x14ac:dyDescent="0.2">
      <c r="A25" s="10"/>
      <c r="B25" s="11"/>
      <c r="C25" s="10"/>
      <c r="D25" s="9" t="s">
        <v>22</v>
      </c>
      <c r="E25" s="10"/>
      <c r="F25" s="10"/>
      <c r="G25" s="10"/>
      <c r="H25" s="10"/>
      <c r="I25" s="16" t="s">
        <v>18</v>
      </c>
      <c r="J25" s="15" t="s">
        <v>12</v>
      </c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8" customHeight="1" x14ac:dyDescent="0.2">
      <c r="A26" s="10"/>
      <c r="B26" s="11"/>
      <c r="C26" s="10"/>
      <c r="D26" s="10"/>
      <c r="E26" s="15" t="s">
        <v>15</v>
      </c>
      <c r="F26" s="10"/>
      <c r="G26" s="10"/>
      <c r="H26" s="10"/>
      <c r="I26" s="16" t="s">
        <v>19</v>
      </c>
      <c r="J26" s="15" t="s">
        <v>12</v>
      </c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14" customFormat="1" ht="6.95" customHeight="1" x14ac:dyDescent="0.2">
      <c r="A27" s="10"/>
      <c r="B27" s="11"/>
      <c r="C27" s="10"/>
      <c r="D27" s="10"/>
      <c r="E27" s="10"/>
      <c r="F27" s="10"/>
      <c r="G27" s="10"/>
      <c r="H27" s="10"/>
      <c r="I27" s="12"/>
      <c r="J27" s="10"/>
      <c r="K27" s="10"/>
      <c r="L27" s="13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 s="14" customFormat="1" ht="12" customHeight="1" x14ac:dyDescent="0.2">
      <c r="A28" s="10"/>
      <c r="B28" s="11"/>
      <c r="C28" s="10"/>
      <c r="D28" s="9" t="s">
        <v>23</v>
      </c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23" customFormat="1" ht="14.45" customHeight="1" x14ac:dyDescent="0.2">
      <c r="A29" s="19"/>
      <c r="B29" s="20"/>
      <c r="C29" s="19"/>
      <c r="D29" s="19"/>
      <c r="E29" s="161" t="s">
        <v>12</v>
      </c>
      <c r="F29" s="161"/>
      <c r="G29" s="161"/>
      <c r="H29" s="161"/>
      <c r="I29" s="21"/>
      <c r="J29" s="19"/>
      <c r="K29" s="19"/>
      <c r="L29" s="22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14" customFormat="1" ht="6.95" customHeight="1" x14ac:dyDescent="0.2">
      <c r="A30" s="10"/>
      <c r="B30" s="11"/>
      <c r="C30" s="10"/>
      <c r="D30" s="10"/>
      <c r="E30" s="10"/>
      <c r="F30" s="10"/>
      <c r="G30" s="10"/>
      <c r="H30" s="10"/>
      <c r="I30" s="12"/>
      <c r="J30" s="10"/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25.35" customHeight="1" x14ac:dyDescent="0.2">
      <c r="A32" s="10"/>
      <c r="B32" s="11"/>
      <c r="C32" s="10"/>
      <c r="D32" s="26" t="s">
        <v>24</v>
      </c>
      <c r="E32" s="10"/>
      <c r="F32" s="10"/>
      <c r="G32" s="10"/>
      <c r="H32" s="10"/>
      <c r="I32" s="12"/>
      <c r="J32" s="27">
        <f>ROUND(J126, 2)</f>
        <v>0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6.95" customHeight="1" x14ac:dyDescent="0.2">
      <c r="A33" s="10"/>
      <c r="B33" s="11"/>
      <c r="C33" s="10"/>
      <c r="D33" s="24"/>
      <c r="E33" s="24"/>
      <c r="F33" s="24"/>
      <c r="G33" s="24"/>
      <c r="H33" s="24"/>
      <c r="I33" s="25"/>
      <c r="J33" s="24"/>
      <c r="K33" s="24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10"/>
      <c r="F34" s="28" t="s">
        <v>25</v>
      </c>
      <c r="G34" s="10"/>
      <c r="H34" s="10"/>
      <c r="I34" s="29" t="s">
        <v>26</v>
      </c>
      <c r="J34" s="28" t="s">
        <v>27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customHeight="1" x14ac:dyDescent="0.2">
      <c r="A35" s="10"/>
      <c r="B35" s="11"/>
      <c r="C35" s="10"/>
      <c r="D35" s="30" t="s">
        <v>28</v>
      </c>
      <c r="E35" s="9" t="s">
        <v>29</v>
      </c>
      <c r="F35" s="31">
        <f>ROUND((SUM(BE126:BE182)),  2)</f>
        <v>0</v>
      </c>
      <c r="G35" s="10"/>
      <c r="H35" s="10"/>
      <c r="I35" s="32">
        <v>0.21</v>
      </c>
      <c r="J35" s="31">
        <f>ROUND(((SUM(BE126:BE182))*I35),  2)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customHeight="1" x14ac:dyDescent="0.2">
      <c r="A36" s="10"/>
      <c r="B36" s="11"/>
      <c r="C36" s="10"/>
      <c r="D36" s="10"/>
      <c r="E36" s="9" t="s">
        <v>30</v>
      </c>
      <c r="F36" s="31">
        <f>ROUND((SUM(BF126:BF182)),  2)</f>
        <v>0</v>
      </c>
      <c r="G36" s="10"/>
      <c r="H36" s="10"/>
      <c r="I36" s="32">
        <v>0.15</v>
      </c>
      <c r="J36" s="31">
        <f>ROUND(((SUM(BF126:BF182))*I36),  2)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ROUND((SUM(BG126:BG182)),  2)</f>
        <v>0</v>
      </c>
      <c r="G37" s="10"/>
      <c r="H37" s="10"/>
      <c r="I37" s="32">
        <v>0.21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14.45" hidden="1" customHeight="1" x14ac:dyDescent="0.2">
      <c r="A38" s="10"/>
      <c r="B38" s="11"/>
      <c r="C38" s="10"/>
      <c r="D38" s="10"/>
      <c r="E38" s="9" t="s">
        <v>32</v>
      </c>
      <c r="F38" s="31">
        <f>ROUND((SUM(BH126:BH182)),  2)</f>
        <v>0</v>
      </c>
      <c r="G38" s="10"/>
      <c r="H38" s="10"/>
      <c r="I38" s="32">
        <v>0.15</v>
      </c>
      <c r="J38" s="31">
        <f>0</f>
        <v>0</v>
      </c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14.45" hidden="1" customHeight="1" x14ac:dyDescent="0.2">
      <c r="A39" s="10"/>
      <c r="B39" s="11"/>
      <c r="C39" s="10"/>
      <c r="D39" s="10"/>
      <c r="E39" s="9" t="s">
        <v>33</v>
      </c>
      <c r="F39" s="31">
        <f>ROUND((SUM(BI126:BI182)),  2)</f>
        <v>0</v>
      </c>
      <c r="G39" s="10"/>
      <c r="H39" s="10"/>
      <c r="I39" s="32">
        <v>0</v>
      </c>
      <c r="J39" s="31">
        <f>0</f>
        <v>0</v>
      </c>
      <c r="K39" s="1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6.9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s="14" customFormat="1" ht="25.35" customHeight="1" x14ac:dyDescent="0.2">
      <c r="A41" s="10"/>
      <c r="B41" s="11"/>
      <c r="C41" s="33"/>
      <c r="D41" s="34" t="s">
        <v>34</v>
      </c>
      <c r="E41" s="35"/>
      <c r="F41" s="35"/>
      <c r="G41" s="36" t="s">
        <v>35</v>
      </c>
      <c r="H41" s="37" t="s">
        <v>36</v>
      </c>
      <c r="I41" s="38"/>
      <c r="J41" s="39">
        <f>SUM(J32:J39)</f>
        <v>0</v>
      </c>
      <c r="K41" s="40"/>
      <c r="L41" s="1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</row>
    <row r="42" spans="1:31" s="14" customFormat="1" ht="14.45" customHeight="1" x14ac:dyDescent="0.2">
      <c r="A42" s="10"/>
      <c r="B42" s="11"/>
      <c r="C42" s="10"/>
      <c r="D42" s="10"/>
      <c r="E42" s="10"/>
      <c r="F42" s="10"/>
      <c r="G42" s="10"/>
      <c r="H42" s="10"/>
      <c r="I42" s="12"/>
      <c r="J42" s="10"/>
      <c r="K42" s="10"/>
      <c r="L42" s="13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37</v>
      </c>
      <c r="E50" s="42"/>
      <c r="F50" s="42"/>
      <c r="G50" s="41" t="s">
        <v>38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39</v>
      </c>
      <c r="E61" s="45"/>
      <c r="F61" s="46" t="s">
        <v>40</v>
      </c>
      <c r="G61" s="44" t="s">
        <v>39</v>
      </c>
      <c r="H61" s="45"/>
      <c r="I61" s="47"/>
      <c r="J61" s="48" t="s">
        <v>40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41</v>
      </c>
      <c r="E65" s="49"/>
      <c r="F65" s="49"/>
      <c r="G65" s="41" t="s">
        <v>42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39</v>
      </c>
      <c r="E76" s="45"/>
      <c r="F76" s="46" t="s">
        <v>40</v>
      </c>
      <c r="G76" s="44" t="s">
        <v>39</v>
      </c>
      <c r="H76" s="45"/>
      <c r="I76" s="47"/>
      <c r="J76" s="48" t="s">
        <v>40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31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31" s="14" customFormat="1" ht="24.95" customHeight="1" x14ac:dyDescent="0.2">
      <c r="A82" s="10"/>
      <c r="B82" s="11"/>
      <c r="C82" s="7" t="s">
        <v>43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31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31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31" s="14" customFormat="1" ht="14.45" customHeight="1" x14ac:dyDescent="0.2">
      <c r="A85" s="10"/>
      <c r="B85" s="11"/>
      <c r="C85" s="10"/>
      <c r="D85" s="10"/>
      <c r="E85" s="153" t="str">
        <f>E7</f>
        <v>Parkovací dům Havlíčkova 1, Kroměříž</v>
      </c>
      <c r="F85" s="154"/>
      <c r="G85" s="154"/>
      <c r="H85" s="154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31" ht="12" customHeight="1" x14ac:dyDescent="0.2">
      <c r="B86" s="6"/>
      <c r="C86" s="9" t="s">
        <v>7</v>
      </c>
      <c r="L86" s="6"/>
    </row>
    <row r="87" spans="1:31" s="14" customFormat="1" ht="14.45" customHeight="1" x14ac:dyDescent="0.2">
      <c r="A87" s="10"/>
      <c r="B87" s="11"/>
      <c r="C87" s="10"/>
      <c r="D87" s="10"/>
      <c r="E87" s="153" t="s">
        <v>8</v>
      </c>
      <c r="F87" s="155"/>
      <c r="G87" s="155"/>
      <c r="H87" s="155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31" s="14" customFormat="1" ht="12" customHeight="1" x14ac:dyDescent="0.2">
      <c r="A88" s="10"/>
      <c r="B88" s="11"/>
      <c r="C88" s="9" t="s">
        <v>9</v>
      </c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31" s="14" customFormat="1" ht="14.45" customHeight="1" x14ac:dyDescent="0.2">
      <c r="A89" s="10"/>
      <c r="B89" s="11"/>
      <c r="C89" s="10"/>
      <c r="D89" s="10"/>
      <c r="E89" s="156" t="str">
        <f>E11</f>
        <v>401.201 - Vodní prvek - stavební část</v>
      </c>
      <c r="F89" s="155"/>
      <c r="G89" s="155"/>
      <c r="H89" s="155"/>
      <c r="I89" s="12"/>
      <c r="J89" s="10"/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31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31" s="14" customFormat="1" ht="12" customHeight="1" x14ac:dyDescent="0.2">
      <c r="A91" s="10"/>
      <c r="B91" s="11"/>
      <c r="C91" s="9" t="s">
        <v>14</v>
      </c>
      <c r="D91" s="10"/>
      <c r="E91" s="10"/>
      <c r="F91" s="15" t="str">
        <f>F14</f>
        <v xml:space="preserve"> </v>
      </c>
      <c r="G91" s="10"/>
      <c r="H91" s="10"/>
      <c r="I91" s="16" t="s">
        <v>16</v>
      </c>
      <c r="J91" s="17" t="str">
        <f>IF(J14="","",J14)</f>
        <v>3. 7. 2019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31" s="14" customFormat="1" ht="6.95" customHeight="1" x14ac:dyDescent="0.2">
      <c r="A92" s="10"/>
      <c r="B92" s="11"/>
      <c r="C92" s="10"/>
      <c r="D92" s="10"/>
      <c r="E92" s="10"/>
      <c r="F92" s="10"/>
      <c r="G92" s="10"/>
      <c r="H92" s="10"/>
      <c r="I92" s="12"/>
      <c r="J92" s="10"/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31" s="14" customFormat="1" ht="15.6" customHeight="1" x14ac:dyDescent="0.2">
      <c r="A93" s="10"/>
      <c r="B93" s="11"/>
      <c r="C93" s="9" t="s">
        <v>17</v>
      </c>
      <c r="D93" s="10"/>
      <c r="E93" s="10"/>
      <c r="F93" s="15" t="str">
        <f>E17</f>
        <v xml:space="preserve"> </v>
      </c>
      <c r="G93" s="10"/>
      <c r="H93" s="10"/>
      <c r="I93" s="16" t="s">
        <v>21</v>
      </c>
      <c r="J93" s="57" t="str">
        <f>E23</f>
        <v xml:space="preserve"> </v>
      </c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31" s="14" customFormat="1" ht="15.6" customHeight="1" x14ac:dyDescent="0.2">
      <c r="A94" s="10"/>
      <c r="B94" s="11"/>
      <c r="C94" s="9" t="s">
        <v>20</v>
      </c>
      <c r="D94" s="10"/>
      <c r="E94" s="10"/>
      <c r="F94" s="15" t="str">
        <f>IF(E20="","",E20)</f>
        <v>Vyplň údaj</v>
      </c>
      <c r="G94" s="10"/>
      <c r="H94" s="10"/>
      <c r="I94" s="16" t="s">
        <v>22</v>
      </c>
      <c r="J94" s="57" t="str">
        <f>E26</f>
        <v xml:space="preserve"> </v>
      </c>
      <c r="K94" s="10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31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31" s="14" customFormat="1" ht="29.25" customHeight="1" x14ac:dyDescent="0.2">
      <c r="A96" s="10"/>
      <c r="B96" s="11"/>
      <c r="C96" s="58" t="s">
        <v>44</v>
      </c>
      <c r="D96" s="33"/>
      <c r="E96" s="33"/>
      <c r="F96" s="33"/>
      <c r="G96" s="33"/>
      <c r="H96" s="33"/>
      <c r="I96" s="59"/>
      <c r="J96" s="60" t="s">
        <v>45</v>
      </c>
      <c r="K96" s="33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1:47" s="14" customFormat="1" ht="10.35" customHeight="1" x14ac:dyDescent="0.2">
      <c r="A97" s="10"/>
      <c r="B97" s="11"/>
      <c r="C97" s="10"/>
      <c r="D97" s="10"/>
      <c r="E97" s="10"/>
      <c r="F97" s="10"/>
      <c r="G97" s="10"/>
      <c r="H97" s="10"/>
      <c r="I97" s="12"/>
      <c r="J97" s="10"/>
      <c r="K97" s="10"/>
      <c r="L97" s="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1:47" s="14" customFormat="1" ht="22.9" customHeight="1" x14ac:dyDescent="0.2">
      <c r="A98" s="10"/>
      <c r="B98" s="11"/>
      <c r="C98" s="61" t="s">
        <v>46</v>
      </c>
      <c r="D98" s="10"/>
      <c r="E98" s="10"/>
      <c r="F98" s="10"/>
      <c r="G98" s="10"/>
      <c r="H98" s="10"/>
      <c r="I98" s="12"/>
      <c r="J98" s="27">
        <f>J126</f>
        <v>0</v>
      </c>
      <c r="K98" s="10"/>
      <c r="L98" s="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U98" s="2" t="s">
        <v>47</v>
      </c>
    </row>
    <row r="99" spans="1:47" s="62" customFormat="1" ht="24.95" customHeight="1" x14ac:dyDescent="0.2">
      <c r="B99" s="63"/>
      <c r="D99" s="64" t="s">
        <v>48</v>
      </c>
      <c r="E99" s="65"/>
      <c r="F99" s="65"/>
      <c r="G99" s="65"/>
      <c r="H99" s="65"/>
      <c r="I99" s="66"/>
      <c r="J99" s="67">
        <f>J127</f>
        <v>0</v>
      </c>
      <c r="L99" s="63"/>
    </row>
    <row r="100" spans="1:47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J128</f>
        <v>0</v>
      </c>
      <c r="L100" s="69"/>
    </row>
    <row r="101" spans="1:47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J151</f>
        <v>0</v>
      </c>
      <c r="L101" s="69"/>
    </row>
    <row r="102" spans="1:47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J165</f>
        <v>0</v>
      </c>
      <c r="L102" s="69"/>
    </row>
    <row r="103" spans="1:47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J178</f>
        <v>0</v>
      </c>
      <c r="L103" s="69"/>
    </row>
    <row r="104" spans="1:47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J181</f>
        <v>0</v>
      </c>
      <c r="L104" s="69"/>
    </row>
    <row r="105" spans="1:47" s="14" customFormat="1" ht="21.75" customHeight="1" x14ac:dyDescent="0.2">
      <c r="A105" s="10"/>
      <c r="B105" s="11"/>
      <c r="C105" s="10"/>
      <c r="D105" s="10"/>
      <c r="E105" s="10"/>
      <c r="F105" s="10"/>
      <c r="G105" s="10"/>
      <c r="H105" s="10"/>
      <c r="I105" s="12"/>
      <c r="J105" s="10"/>
      <c r="K105" s="10"/>
      <c r="L105" s="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1:47" s="14" customFormat="1" ht="6.95" customHeight="1" x14ac:dyDescent="0.2">
      <c r="A106" s="10"/>
      <c r="B106" s="51"/>
      <c r="C106" s="52"/>
      <c r="D106" s="52"/>
      <c r="E106" s="52"/>
      <c r="F106" s="52"/>
      <c r="G106" s="52"/>
      <c r="H106" s="52"/>
      <c r="I106" s="53"/>
      <c r="J106" s="52"/>
      <c r="K106" s="52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10" spans="1:47" s="14" customFormat="1" ht="6.95" customHeight="1" x14ac:dyDescent="0.2">
      <c r="A110" s="10"/>
      <c r="B110" s="54"/>
      <c r="C110" s="55"/>
      <c r="D110" s="55"/>
      <c r="E110" s="55"/>
      <c r="F110" s="55"/>
      <c r="G110" s="55"/>
      <c r="H110" s="55"/>
      <c r="I110" s="56"/>
      <c r="J110" s="55"/>
      <c r="K110" s="55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47" s="14" customFormat="1" ht="24.95" customHeight="1" x14ac:dyDescent="0.2">
      <c r="A111" s="10"/>
      <c r="B111" s="11"/>
      <c r="C111" s="7" t="s">
        <v>54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47" s="14" customFormat="1" ht="6.95" customHeight="1" x14ac:dyDescent="0.2">
      <c r="A112" s="10"/>
      <c r="B112" s="11"/>
      <c r="C112" s="10"/>
      <c r="D112" s="10"/>
      <c r="E112" s="10"/>
      <c r="F112" s="10"/>
      <c r="G112" s="10"/>
      <c r="H112" s="10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3" s="14" customFormat="1" ht="12" customHeight="1" x14ac:dyDescent="0.2">
      <c r="A113" s="10"/>
      <c r="B113" s="11"/>
      <c r="C113" s="9" t="s">
        <v>6</v>
      </c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3" s="14" customFormat="1" ht="14.45" customHeight="1" x14ac:dyDescent="0.2">
      <c r="A114" s="10"/>
      <c r="B114" s="11"/>
      <c r="C114" s="10"/>
      <c r="D114" s="10"/>
      <c r="E114" s="153" t="str">
        <f>E7</f>
        <v>Parkovací dům Havlíčkova 1, Kroměříž</v>
      </c>
      <c r="F114" s="154"/>
      <c r="G114" s="154"/>
      <c r="H114" s="154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3" ht="12" customHeight="1" x14ac:dyDescent="0.2">
      <c r="B115" s="6"/>
      <c r="C115" s="9" t="s">
        <v>7</v>
      </c>
      <c r="L115" s="6"/>
    </row>
    <row r="116" spans="1:63" s="14" customFormat="1" ht="14.45" customHeight="1" x14ac:dyDescent="0.2">
      <c r="A116" s="10"/>
      <c r="B116" s="11"/>
      <c r="C116" s="10"/>
      <c r="D116" s="10"/>
      <c r="E116" s="153" t="s">
        <v>8</v>
      </c>
      <c r="F116" s="155"/>
      <c r="G116" s="155"/>
      <c r="H116" s="155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3" s="14" customFormat="1" ht="12" customHeight="1" x14ac:dyDescent="0.2">
      <c r="A117" s="10"/>
      <c r="B117" s="11"/>
      <c r="C117" s="9" t="s">
        <v>9</v>
      </c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3" s="14" customFormat="1" ht="14.45" customHeight="1" x14ac:dyDescent="0.2">
      <c r="A118" s="10"/>
      <c r="B118" s="11"/>
      <c r="C118" s="10"/>
      <c r="D118" s="10"/>
      <c r="E118" s="156" t="str">
        <f>E11</f>
        <v>401.201 - Vodní prvek - stavební část</v>
      </c>
      <c r="F118" s="155"/>
      <c r="G118" s="155"/>
      <c r="H118" s="155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3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3" s="14" customFormat="1" ht="12" customHeight="1" x14ac:dyDescent="0.2">
      <c r="A120" s="10"/>
      <c r="B120" s="11"/>
      <c r="C120" s="9" t="s">
        <v>14</v>
      </c>
      <c r="D120" s="10"/>
      <c r="E120" s="10"/>
      <c r="F120" s="15" t="str">
        <f>F14</f>
        <v xml:space="preserve"> </v>
      </c>
      <c r="G120" s="10"/>
      <c r="H120" s="10"/>
      <c r="I120" s="16" t="s">
        <v>16</v>
      </c>
      <c r="J120" s="17" t="str">
        <f>IF(J14="","",J14)</f>
        <v>3. 7. 2019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3" s="14" customFormat="1" ht="6.95" customHeight="1" x14ac:dyDescent="0.2">
      <c r="A121" s="10"/>
      <c r="B121" s="11"/>
      <c r="C121" s="10"/>
      <c r="D121" s="10"/>
      <c r="E121" s="10"/>
      <c r="F121" s="10"/>
      <c r="G121" s="10"/>
      <c r="H121" s="10"/>
      <c r="I121" s="12"/>
      <c r="J121" s="10"/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3" s="14" customFormat="1" ht="15.6" customHeight="1" x14ac:dyDescent="0.2">
      <c r="A122" s="10"/>
      <c r="B122" s="11"/>
      <c r="C122" s="9" t="s">
        <v>17</v>
      </c>
      <c r="D122" s="10"/>
      <c r="E122" s="10"/>
      <c r="F122" s="15" t="str">
        <f>E17</f>
        <v xml:space="preserve"> </v>
      </c>
      <c r="G122" s="10"/>
      <c r="H122" s="10"/>
      <c r="I122" s="16" t="s">
        <v>21</v>
      </c>
      <c r="J122" s="57" t="str">
        <f>E23</f>
        <v xml:space="preserve"> </v>
      </c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3" s="14" customFormat="1" ht="15.6" customHeight="1" x14ac:dyDescent="0.2">
      <c r="A123" s="10"/>
      <c r="B123" s="11"/>
      <c r="C123" s="9" t="s">
        <v>20</v>
      </c>
      <c r="D123" s="10"/>
      <c r="E123" s="10"/>
      <c r="F123" s="15" t="str">
        <f>IF(E20="","",E20)</f>
        <v>Vyplň údaj</v>
      </c>
      <c r="G123" s="10"/>
      <c r="H123" s="10"/>
      <c r="I123" s="16" t="s">
        <v>22</v>
      </c>
      <c r="J123" s="57" t="str">
        <f>E26</f>
        <v xml:space="preserve"> </v>
      </c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63" s="14" customFormat="1" ht="10.35" customHeight="1" x14ac:dyDescent="0.2">
      <c r="A124" s="10"/>
      <c r="B124" s="11"/>
      <c r="C124" s="10"/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63" s="84" customFormat="1" ht="29.25" customHeight="1" x14ac:dyDescent="0.2">
      <c r="A125" s="74"/>
      <c r="B125" s="75"/>
      <c r="C125" s="76" t="s">
        <v>55</v>
      </c>
      <c r="D125" s="77" t="s">
        <v>56</v>
      </c>
      <c r="E125" s="77" t="s">
        <v>57</v>
      </c>
      <c r="F125" s="77" t="s">
        <v>58</v>
      </c>
      <c r="G125" s="77" t="s">
        <v>59</v>
      </c>
      <c r="H125" s="77" t="s">
        <v>60</v>
      </c>
      <c r="I125" s="78" t="s">
        <v>61</v>
      </c>
      <c r="J125" s="77" t="s">
        <v>45</v>
      </c>
      <c r="K125" s="79" t="s">
        <v>62</v>
      </c>
      <c r="L125" s="80"/>
      <c r="M125" s="81" t="s">
        <v>12</v>
      </c>
      <c r="N125" s="82" t="s">
        <v>28</v>
      </c>
      <c r="O125" s="82" t="s">
        <v>63</v>
      </c>
      <c r="P125" s="82" t="s">
        <v>64</v>
      </c>
      <c r="Q125" s="82" t="s">
        <v>65</v>
      </c>
      <c r="R125" s="82" t="s">
        <v>66</v>
      </c>
      <c r="S125" s="82" t="s">
        <v>67</v>
      </c>
      <c r="T125" s="83" t="s">
        <v>68</v>
      </c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</row>
    <row r="126" spans="1:63" s="14" customFormat="1" ht="22.9" customHeight="1" x14ac:dyDescent="0.25">
      <c r="A126" s="10"/>
      <c r="B126" s="11"/>
      <c r="C126" s="85" t="s">
        <v>69</v>
      </c>
      <c r="D126" s="10"/>
      <c r="E126" s="10"/>
      <c r="F126" s="10"/>
      <c r="G126" s="10"/>
      <c r="H126" s="10"/>
      <c r="I126" s="12"/>
      <c r="J126" s="86">
        <f>BK126</f>
        <v>0</v>
      </c>
      <c r="K126" s="10"/>
      <c r="L126" s="11"/>
      <c r="M126" s="87"/>
      <c r="N126" s="88"/>
      <c r="O126" s="24"/>
      <c r="P126" s="89">
        <f>P127</f>
        <v>0</v>
      </c>
      <c r="Q126" s="24"/>
      <c r="R126" s="89">
        <f>R127</f>
        <v>30.882171939999996</v>
      </c>
      <c r="S126" s="24"/>
      <c r="T126" s="90">
        <f>T127</f>
        <v>0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" t="s">
        <v>70</v>
      </c>
      <c r="AU126" s="2" t="s">
        <v>47</v>
      </c>
      <c r="BK126" s="91">
        <f>BK127</f>
        <v>0</v>
      </c>
    </row>
    <row r="127" spans="1:63" s="92" customFormat="1" ht="25.9" customHeight="1" x14ac:dyDescent="0.2">
      <c r="B127" s="93"/>
      <c r="D127" s="94" t="s">
        <v>70</v>
      </c>
      <c r="E127" s="95" t="s">
        <v>71</v>
      </c>
      <c r="F127" s="95" t="s">
        <v>72</v>
      </c>
      <c r="I127" s="96"/>
      <c r="J127" s="97">
        <f>BK127</f>
        <v>0</v>
      </c>
      <c r="L127" s="93"/>
      <c r="M127" s="98"/>
      <c r="N127" s="99"/>
      <c r="O127" s="99"/>
      <c r="P127" s="100">
        <f>P128+P151+P165+P178+P181</f>
        <v>0</v>
      </c>
      <c r="Q127" s="99"/>
      <c r="R127" s="100">
        <f>R128+R151+R165+R178+R181</f>
        <v>30.882171939999996</v>
      </c>
      <c r="S127" s="99"/>
      <c r="T127" s="101">
        <f>T128+T151+T165+T178+T181</f>
        <v>0</v>
      </c>
      <c r="AR127" s="94" t="s">
        <v>73</v>
      </c>
      <c r="AT127" s="102" t="s">
        <v>70</v>
      </c>
      <c r="AU127" s="102" t="s">
        <v>74</v>
      </c>
      <c r="AY127" s="94" t="s">
        <v>75</v>
      </c>
      <c r="BK127" s="103">
        <f>BK128+BK151+BK165+BK178+BK181</f>
        <v>0</v>
      </c>
    </row>
    <row r="128" spans="1:63" s="92" customFormat="1" ht="22.9" customHeight="1" x14ac:dyDescent="0.2">
      <c r="B128" s="93"/>
      <c r="D128" s="94" t="s">
        <v>70</v>
      </c>
      <c r="E128" s="104" t="s">
        <v>73</v>
      </c>
      <c r="F128" s="104" t="s">
        <v>76</v>
      </c>
      <c r="I128" s="96"/>
      <c r="J128" s="105">
        <f>BK128</f>
        <v>0</v>
      </c>
      <c r="L128" s="93"/>
      <c r="M128" s="98"/>
      <c r="N128" s="99"/>
      <c r="O128" s="99"/>
      <c r="P128" s="100">
        <f>SUM(P129:P150)</f>
        <v>0</v>
      </c>
      <c r="Q128" s="99"/>
      <c r="R128" s="100">
        <f>SUM(R129:R150)</f>
        <v>0</v>
      </c>
      <c r="S128" s="99"/>
      <c r="T128" s="101">
        <f>SUM(T129:T150)</f>
        <v>0</v>
      </c>
      <c r="AR128" s="94" t="s">
        <v>73</v>
      </c>
      <c r="AT128" s="102" t="s">
        <v>70</v>
      </c>
      <c r="AU128" s="102" t="s">
        <v>73</v>
      </c>
      <c r="AY128" s="94" t="s">
        <v>75</v>
      </c>
      <c r="BK128" s="103">
        <f>SUM(BK129:BK150)</f>
        <v>0</v>
      </c>
    </row>
    <row r="129" spans="1:65" s="14" customFormat="1" ht="32.450000000000003" customHeight="1" x14ac:dyDescent="0.2">
      <c r="A129" s="10"/>
      <c r="B129" s="106"/>
      <c r="C129" s="107" t="s">
        <v>73</v>
      </c>
      <c r="D129" s="107" t="s">
        <v>77</v>
      </c>
      <c r="E129" s="108" t="s">
        <v>78</v>
      </c>
      <c r="F129" s="109" t="s">
        <v>79</v>
      </c>
      <c r="G129" s="110" t="s">
        <v>80</v>
      </c>
      <c r="H129" s="111">
        <v>83.004999999999995</v>
      </c>
      <c r="I129" s="112"/>
      <c r="J129" s="113">
        <f>ROUND(I129*H129,2)</f>
        <v>0</v>
      </c>
      <c r="K129" s="109" t="s">
        <v>81</v>
      </c>
      <c r="L129" s="11"/>
      <c r="M129" s="114" t="s">
        <v>12</v>
      </c>
      <c r="N129" s="115" t="s">
        <v>29</v>
      </c>
      <c r="O129" s="116"/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82</v>
      </c>
      <c r="AT129" s="119" t="s">
        <v>77</v>
      </c>
      <c r="AU129" s="119" t="s">
        <v>2</v>
      </c>
      <c r="AY129" s="2" t="s">
        <v>75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73</v>
      </c>
      <c r="BK129" s="120">
        <f>ROUND(I129*H129,2)</f>
        <v>0</v>
      </c>
      <c r="BL129" s="2" t="s">
        <v>82</v>
      </c>
      <c r="BM129" s="119" t="s">
        <v>83</v>
      </c>
    </row>
    <row r="130" spans="1:65" s="121" customFormat="1" x14ac:dyDescent="0.2">
      <c r="B130" s="122"/>
      <c r="D130" s="123" t="s">
        <v>84</v>
      </c>
      <c r="E130" s="124" t="s">
        <v>12</v>
      </c>
      <c r="F130" s="125" t="s">
        <v>85</v>
      </c>
      <c r="H130" s="126">
        <v>83.004999999999995</v>
      </c>
      <c r="I130" s="127"/>
      <c r="L130" s="122"/>
      <c r="M130" s="128"/>
      <c r="N130" s="129"/>
      <c r="O130" s="129"/>
      <c r="P130" s="129"/>
      <c r="Q130" s="129"/>
      <c r="R130" s="129"/>
      <c r="S130" s="129"/>
      <c r="T130" s="130"/>
      <c r="AT130" s="124" t="s">
        <v>84</v>
      </c>
      <c r="AU130" s="124" t="s">
        <v>2</v>
      </c>
      <c r="AV130" s="121" t="s">
        <v>2</v>
      </c>
      <c r="AW130" s="121" t="s">
        <v>86</v>
      </c>
      <c r="AX130" s="121" t="s">
        <v>73</v>
      </c>
      <c r="AY130" s="124" t="s">
        <v>75</v>
      </c>
    </row>
    <row r="131" spans="1:65" s="14" customFormat="1" ht="43.15" customHeight="1" x14ac:dyDescent="0.2">
      <c r="A131" s="10"/>
      <c r="B131" s="106"/>
      <c r="C131" s="107" t="s">
        <v>2</v>
      </c>
      <c r="D131" s="107" t="s">
        <v>77</v>
      </c>
      <c r="E131" s="108" t="s">
        <v>87</v>
      </c>
      <c r="F131" s="109" t="s">
        <v>88</v>
      </c>
      <c r="G131" s="110" t="s">
        <v>80</v>
      </c>
      <c r="H131" s="111">
        <v>41.503</v>
      </c>
      <c r="I131" s="112"/>
      <c r="J131" s="113">
        <f>ROUND(I131*H131,2)</f>
        <v>0</v>
      </c>
      <c r="K131" s="109" t="s">
        <v>81</v>
      </c>
      <c r="L131" s="11"/>
      <c r="M131" s="114" t="s">
        <v>12</v>
      </c>
      <c r="N131" s="115" t="s">
        <v>29</v>
      </c>
      <c r="O131" s="116"/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82</v>
      </c>
      <c r="AT131" s="119" t="s">
        <v>77</v>
      </c>
      <c r="AU131" s="119" t="s">
        <v>2</v>
      </c>
      <c r="AY131" s="2" t="s">
        <v>75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73</v>
      </c>
      <c r="BK131" s="120">
        <f>ROUND(I131*H131,2)</f>
        <v>0</v>
      </c>
      <c r="BL131" s="2" t="s">
        <v>82</v>
      </c>
      <c r="BM131" s="119" t="s">
        <v>89</v>
      </c>
    </row>
    <row r="132" spans="1:65" s="121" customFormat="1" x14ac:dyDescent="0.2">
      <c r="B132" s="122"/>
      <c r="D132" s="123" t="s">
        <v>84</v>
      </c>
      <c r="E132" s="124" t="s">
        <v>12</v>
      </c>
      <c r="F132" s="125" t="s">
        <v>90</v>
      </c>
      <c r="H132" s="126">
        <v>41.503</v>
      </c>
      <c r="I132" s="127"/>
      <c r="L132" s="122"/>
      <c r="M132" s="128"/>
      <c r="N132" s="129"/>
      <c r="O132" s="129"/>
      <c r="P132" s="129"/>
      <c r="Q132" s="129"/>
      <c r="R132" s="129"/>
      <c r="S132" s="129"/>
      <c r="T132" s="130"/>
      <c r="AT132" s="124" t="s">
        <v>84</v>
      </c>
      <c r="AU132" s="124" t="s">
        <v>2</v>
      </c>
      <c r="AV132" s="121" t="s">
        <v>2</v>
      </c>
      <c r="AW132" s="121" t="s">
        <v>86</v>
      </c>
      <c r="AX132" s="121" t="s">
        <v>73</v>
      </c>
      <c r="AY132" s="124" t="s">
        <v>75</v>
      </c>
    </row>
    <row r="133" spans="1:65" s="14" customFormat="1" ht="43.15" customHeight="1" x14ac:dyDescent="0.2">
      <c r="A133" s="10"/>
      <c r="B133" s="106"/>
      <c r="C133" s="107" t="s">
        <v>91</v>
      </c>
      <c r="D133" s="107" t="s">
        <v>77</v>
      </c>
      <c r="E133" s="108" t="s">
        <v>92</v>
      </c>
      <c r="F133" s="109" t="s">
        <v>93</v>
      </c>
      <c r="G133" s="110" t="s">
        <v>80</v>
      </c>
      <c r="H133" s="111">
        <v>3.96</v>
      </c>
      <c r="I133" s="112"/>
      <c r="J133" s="113">
        <f>ROUND(I133*H133,2)</f>
        <v>0</v>
      </c>
      <c r="K133" s="109" t="s">
        <v>81</v>
      </c>
      <c r="L133" s="11"/>
      <c r="M133" s="114" t="s">
        <v>12</v>
      </c>
      <c r="N133" s="115" t="s">
        <v>29</v>
      </c>
      <c r="O133" s="116"/>
      <c r="P133" s="117">
        <f>O133*H133</f>
        <v>0</v>
      </c>
      <c r="Q133" s="117">
        <v>0</v>
      </c>
      <c r="R133" s="117">
        <f>Q133*H133</f>
        <v>0</v>
      </c>
      <c r="S133" s="117">
        <v>0</v>
      </c>
      <c r="T133" s="118">
        <f>S133*H133</f>
        <v>0</v>
      </c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R133" s="119" t="s">
        <v>82</v>
      </c>
      <c r="AT133" s="119" t="s">
        <v>77</v>
      </c>
      <c r="AU133" s="119" t="s">
        <v>2</v>
      </c>
      <c r="AY133" s="2" t="s">
        <v>75</v>
      </c>
      <c r="BE133" s="120">
        <f>IF(N133="základní",J133,0)</f>
        <v>0</v>
      </c>
      <c r="BF133" s="120">
        <f>IF(N133="snížená",J133,0)</f>
        <v>0</v>
      </c>
      <c r="BG133" s="120">
        <f>IF(N133="zákl. přenesená",J133,0)</f>
        <v>0</v>
      </c>
      <c r="BH133" s="120">
        <f>IF(N133="sníž. přenesená",J133,0)</f>
        <v>0</v>
      </c>
      <c r="BI133" s="120">
        <f>IF(N133="nulová",J133,0)</f>
        <v>0</v>
      </c>
      <c r="BJ133" s="2" t="s">
        <v>73</v>
      </c>
      <c r="BK133" s="120">
        <f>ROUND(I133*H133,2)</f>
        <v>0</v>
      </c>
      <c r="BL133" s="2" t="s">
        <v>82</v>
      </c>
      <c r="BM133" s="119" t="s">
        <v>94</v>
      </c>
    </row>
    <row r="134" spans="1:65" s="121" customFormat="1" x14ac:dyDescent="0.2">
      <c r="B134" s="122"/>
      <c r="D134" s="123" t="s">
        <v>84</v>
      </c>
      <c r="E134" s="124" t="s">
        <v>12</v>
      </c>
      <c r="F134" s="125" t="s">
        <v>95</v>
      </c>
      <c r="H134" s="126">
        <v>3.96</v>
      </c>
      <c r="I134" s="127"/>
      <c r="L134" s="122"/>
      <c r="M134" s="128"/>
      <c r="N134" s="129"/>
      <c r="O134" s="129"/>
      <c r="P134" s="129"/>
      <c r="Q134" s="129"/>
      <c r="R134" s="129"/>
      <c r="S134" s="129"/>
      <c r="T134" s="130"/>
      <c r="AT134" s="124" t="s">
        <v>84</v>
      </c>
      <c r="AU134" s="124" t="s">
        <v>2</v>
      </c>
      <c r="AV134" s="121" t="s">
        <v>2</v>
      </c>
      <c r="AW134" s="121" t="s">
        <v>86</v>
      </c>
      <c r="AX134" s="121" t="s">
        <v>73</v>
      </c>
      <c r="AY134" s="124" t="s">
        <v>75</v>
      </c>
    </row>
    <row r="135" spans="1:65" s="14" customFormat="1" ht="43.15" customHeight="1" x14ac:dyDescent="0.2">
      <c r="A135" s="10"/>
      <c r="B135" s="106"/>
      <c r="C135" s="107" t="s">
        <v>82</v>
      </c>
      <c r="D135" s="107" t="s">
        <v>77</v>
      </c>
      <c r="E135" s="108" t="s">
        <v>96</v>
      </c>
      <c r="F135" s="109" t="s">
        <v>97</v>
      </c>
      <c r="G135" s="110" t="s">
        <v>80</v>
      </c>
      <c r="H135" s="111">
        <v>1.98</v>
      </c>
      <c r="I135" s="112"/>
      <c r="J135" s="113">
        <f>ROUND(I135*H135,2)</f>
        <v>0</v>
      </c>
      <c r="K135" s="109" t="s">
        <v>81</v>
      </c>
      <c r="L135" s="11"/>
      <c r="M135" s="114" t="s">
        <v>12</v>
      </c>
      <c r="N135" s="115" t="s">
        <v>29</v>
      </c>
      <c r="O135" s="116"/>
      <c r="P135" s="117">
        <f>O135*H135</f>
        <v>0</v>
      </c>
      <c r="Q135" s="117">
        <v>0</v>
      </c>
      <c r="R135" s="117">
        <f>Q135*H135</f>
        <v>0</v>
      </c>
      <c r="S135" s="117">
        <v>0</v>
      </c>
      <c r="T135" s="118">
        <f>S135*H135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R135" s="119" t="s">
        <v>82</v>
      </c>
      <c r="AT135" s="119" t="s">
        <v>77</v>
      </c>
      <c r="AU135" s="119" t="s">
        <v>2</v>
      </c>
      <c r="AY135" s="2" t="s">
        <v>75</v>
      </c>
      <c r="BE135" s="120">
        <f>IF(N135="základní",J135,0)</f>
        <v>0</v>
      </c>
      <c r="BF135" s="120">
        <f>IF(N135="snížená",J135,0)</f>
        <v>0</v>
      </c>
      <c r="BG135" s="120">
        <f>IF(N135="zákl. přenesená",J135,0)</f>
        <v>0</v>
      </c>
      <c r="BH135" s="120">
        <f>IF(N135="sníž. přenesená",J135,0)</f>
        <v>0</v>
      </c>
      <c r="BI135" s="120">
        <f>IF(N135="nulová",J135,0)</f>
        <v>0</v>
      </c>
      <c r="BJ135" s="2" t="s">
        <v>73</v>
      </c>
      <c r="BK135" s="120">
        <f>ROUND(I135*H135,2)</f>
        <v>0</v>
      </c>
      <c r="BL135" s="2" t="s">
        <v>82</v>
      </c>
      <c r="BM135" s="119" t="s">
        <v>98</v>
      </c>
    </row>
    <row r="136" spans="1:65" s="121" customFormat="1" x14ac:dyDescent="0.2">
      <c r="B136" s="122"/>
      <c r="D136" s="123" t="s">
        <v>84</v>
      </c>
      <c r="E136" s="124" t="s">
        <v>12</v>
      </c>
      <c r="F136" s="125" t="s">
        <v>99</v>
      </c>
      <c r="H136" s="126">
        <v>1.98</v>
      </c>
      <c r="I136" s="127"/>
      <c r="L136" s="122"/>
      <c r="M136" s="128"/>
      <c r="N136" s="129"/>
      <c r="O136" s="129"/>
      <c r="P136" s="129"/>
      <c r="Q136" s="129"/>
      <c r="R136" s="129"/>
      <c r="S136" s="129"/>
      <c r="T136" s="130"/>
      <c r="AT136" s="124" t="s">
        <v>84</v>
      </c>
      <c r="AU136" s="124" t="s">
        <v>2</v>
      </c>
      <c r="AV136" s="121" t="s">
        <v>2</v>
      </c>
      <c r="AW136" s="121" t="s">
        <v>86</v>
      </c>
      <c r="AX136" s="121" t="s">
        <v>73</v>
      </c>
      <c r="AY136" s="124" t="s">
        <v>75</v>
      </c>
    </row>
    <row r="137" spans="1:65" s="14" customFormat="1" ht="54" customHeight="1" x14ac:dyDescent="0.2">
      <c r="A137" s="10"/>
      <c r="B137" s="106"/>
      <c r="C137" s="107" t="s">
        <v>100</v>
      </c>
      <c r="D137" s="107" t="s">
        <v>77</v>
      </c>
      <c r="E137" s="108" t="s">
        <v>101</v>
      </c>
      <c r="F137" s="109" t="s">
        <v>102</v>
      </c>
      <c r="G137" s="110" t="s">
        <v>80</v>
      </c>
      <c r="H137" s="111">
        <v>124.68</v>
      </c>
      <c r="I137" s="112"/>
      <c r="J137" s="113">
        <f>ROUND(I137*H137,2)</f>
        <v>0</v>
      </c>
      <c r="K137" s="109" t="s">
        <v>81</v>
      </c>
      <c r="L137" s="11"/>
      <c r="M137" s="114" t="s">
        <v>12</v>
      </c>
      <c r="N137" s="115" t="s">
        <v>29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82</v>
      </c>
      <c r="AT137" s="119" t="s">
        <v>77</v>
      </c>
      <c r="AU137" s="119" t="s">
        <v>2</v>
      </c>
      <c r="AY137" s="2" t="s">
        <v>75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73</v>
      </c>
      <c r="BK137" s="120">
        <f>ROUND(I137*H137,2)</f>
        <v>0</v>
      </c>
      <c r="BL137" s="2" t="s">
        <v>82</v>
      </c>
      <c r="BM137" s="119" t="s">
        <v>103</v>
      </c>
    </row>
    <row r="138" spans="1:65" s="121" customFormat="1" x14ac:dyDescent="0.2">
      <c r="B138" s="122"/>
      <c r="D138" s="123" t="s">
        <v>84</v>
      </c>
      <c r="E138" s="124" t="s">
        <v>12</v>
      </c>
      <c r="F138" s="125" t="s">
        <v>104</v>
      </c>
      <c r="H138" s="126">
        <v>62.34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84</v>
      </c>
      <c r="AU138" s="124" t="s">
        <v>2</v>
      </c>
      <c r="AV138" s="121" t="s">
        <v>2</v>
      </c>
      <c r="AW138" s="121" t="s">
        <v>86</v>
      </c>
      <c r="AX138" s="121" t="s">
        <v>74</v>
      </c>
      <c r="AY138" s="124" t="s">
        <v>75</v>
      </c>
    </row>
    <row r="139" spans="1:65" s="121" customFormat="1" x14ac:dyDescent="0.2">
      <c r="B139" s="122"/>
      <c r="D139" s="123" t="s">
        <v>84</v>
      </c>
      <c r="E139" s="124" t="s">
        <v>12</v>
      </c>
      <c r="F139" s="125" t="s">
        <v>105</v>
      </c>
      <c r="H139" s="126">
        <v>62.34</v>
      </c>
      <c r="I139" s="127"/>
      <c r="L139" s="122"/>
      <c r="M139" s="128"/>
      <c r="N139" s="129"/>
      <c r="O139" s="129"/>
      <c r="P139" s="129"/>
      <c r="Q139" s="129"/>
      <c r="R139" s="129"/>
      <c r="S139" s="129"/>
      <c r="T139" s="130"/>
      <c r="AT139" s="124" t="s">
        <v>84</v>
      </c>
      <c r="AU139" s="124" t="s">
        <v>2</v>
      </c>
      <c r="AV139" s="121" t="s">
        <v>2</v>
      </c>
      <c r="AW139" s="121" t="s">
        <v>86</v>
      </c>
      <c r="AX139" s="121" t="s">
        <v>74</v>
      </c>
      <c r="AY139" s="124" t="s">
        <v>75</v>
      </c>
    </row>
    <row r="140" spans="1:65" s="131" customFormat="1" x14ac:dyDescent="0.2">
      <c r="B140" s="132"/>
      <c r="D140" s="123" t="s">
        <v>84</v>
      </c>
      <c r="E140" s="133" t="s">
        <v>12</v>
      </c>
      <c r="F140" s="134" t="s">
        <v>106</v>
      </c>
      <c r="H140" s="135">
        <v>124.68</v>
      </c>
      <c r="I140" s="136"/>
      <c r="L140" s="132"/>
      <c r="M140" s="137"/>
      <c r="N140" s="138"/>
      <c r="O140" s="138"/>
      <c r="P140" s="138"/>
      <c r="Q140" s="138"/>
      <c r="R140" s="138"/>
      <c r="S140" s="138"/>
      <c r="T140" s="139"/>
      <c r="AT140" s="133" t="s">
        <v>84</v>
      </c>
      <c r="AU140" s="133" t="s">
        <v>2</v>
      </c>
      <c r="AV140" s="131" t="s">
        <v>82</v>
      </c>
      <c r="AW140" s="131" t="s">
        <v>86</v>
      </c>
      <c r="AX140" s="131" t="s">
        <v>73</v>
      </c>
      <c r="AY140" s="133" t="s">
        <v>75</v>
      </c>
    </row>
    <row r="141" spans="1:65" s="14" customFormat="1" ht="54" customHeight="1" x14ac:dyDescent="0.2">
      <c r="A141" s="10"/>
      <c r="B141" s="106"/>
      <c r="C141" s="107" t="s">
        <v>107</v>
      </c>
      <c r="D141" s="107" t="s">
        <v>77</v>
      </c>
      <c r="E141" s="108" t="s">
        <v>108</v>
      </c>
      <c r="F141" s="109" t="s">
        <v>109</v>
      </c>
      <c r="G141" s="110" t="s">
        <v>80</v>
      </c>
      <c r="H141" s="111">
        <v>24.625</v>
      </c>
      <c r="I141" s="112"/>
      <c r="J141" s="113">
        <f>ROUND(I141*H141,2)</f>
        <v>0</v>
      </c>
      <c r="K141" s="109" t="s">
        <v>81</v>
      </c>
      <c r="L141" s="11"/>
      <c r="M141" s="114" t="s">
        <v>12</v>
      </c>
      <c r="N141" s="115" t="s">
        <v>29</v>
      </c>
      <c r="O141" s="116"/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82</v>
      </c>
      <c r="AT141" s="119" t="s">
        <v>77</v>
      </c>
      <c r="AU141" s="119" t="s">
        <v>2</v>
      </c>
      <c r="AY141" s="2" t="s">
        <v>75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73</v>
      </c>
      <c r="BK141" s="120">
        <f>ROUND(I141*H141,2)</f>
        <v>0</v>
      </c>
      <c r="BL141" s="2" t="s">
        <v>82</v>
      </c>
      <c r="BM141" s="119" t="s">
        <v>110</v>
      </c>
    </row>
    <row r="142" spans="1:65" s="121" customFormat="1" x14ac:dyDescent="0.2">
      <c r="B142" s="122"/>
      <c r="D142" s="123" t="s">
        <v>84</v>
      </c>
      <c r="E142" s="124" t="s">
        <v>12</v>
      </c>
      <c r="F142" s="125" t="s">
        <v>111</v>
      </c>
      <c r="H142" s="126">
        <v>86.965000000000003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84</v>
      </c>
      <c r="AU142" s="124" t="s">
        <v>2</v>
      </c>
      <c r="AV142" s="121" t="s">
        <v>2</v>
      </c>
      <c r="AW142" s="121" t="s">
        <v>86</v>
      </c>
      <c r="AX142" s="121" t="s">
        <v>74</v>
      </c>
      <c r="AY142" s="124" t="s">
        <v>75</v>
      </c>
    </row>
    <row r="143" spans="1:65" s="121" customFormat="1" x14ac:dyDescent="0.2">
      <c r="B143" s="122"/>
      <c r="D143" s="123" t="s">
        <v>84</v>
      </c>
      <c r="E143" s="124" t="s">
        <v>12</v>
      </c>
      <c r="F143" s="125" t="s">
        <v>112</v>
      </c>
      <c r="H143" s="126">
        <v>-62.34</v>
      </c>
      <c r="I143" s="127"/>
      <c r="L143" s="122"/>
      <c r="M143" s="128"/>
      <c r="N143" s="129"/>
      <c r="O143" s="129"/>
      <c r="P143" s="129"/>
      <c r="Q143" s="129"/>
      <c r="R143" s="129"/>
      <c r="S143" s="129"/>
      <c r="T143" s="130"/>
      <c r="AT143" s="124" t="s">
        <v>84</v>
      </c>
      <c r="AU143" s="124" t="s">
        <v>2</v>
      </c>
      <c r="AV143" s="121" t="s">
        <v>2</v>
      </c>
      <c r="AW143" s="121" t="s">
        <v>86</v>
      </c>
      <c r="AX143" s="121" t="s">
        <v>74</v>
      </c>
      <c r="AY143" s="124" t="s">
        <v>75</v>
      </c>
    </row>
    <row r="144" spans="1:65" s="131" customFormat="1" x14ac:dyDescent="0.2">
      <c r="B144" s="132"/>
      <c r="D144" s="123" t="s">
        <v>84</v>
      </c>
      <c r="E144" s="133" t="s">
        <v>12</v>
      </c>
      <c r="F144" s="134" t="s">
        <v>106</v>
      </c>
      <c r="H144" s="135">
        <v>24.625</v>
      </c>
      <c r="I144" s="136"/>
      <c r="L144" s="132"/>
      <c r="M144" s="137"/>
      <c r="N144" s="138"/>
      <c r="O144" s="138"/>
      <c r="P144" s="138"/>
      <c r="Q144" s="138"/>
      <c r="R144" s="138"/>
      <c r="S144" s="138"/>
      <c r="T144" s="139"/>
      <c r="AT144" s="133" t="s">
        <v>84</v>
      </c>
      <c r="AU144" s="133" t="s">
        <v>2</v>
      </c>
      <c r="AV144" s="131" t="s">
        <v>82</v>
      </c>
      <c r="AW144" s="131" t="s">
        <v>86</v>
      </c>
      <c r="AX144" s="131" t="s">
        <v>73</v>
      </c>
      <c r="AY144" s="133" t="s">
        <v>75</v>
      </c>
    </row>
    <row r="145" spans="1:65" s="14" customFormat="1" ht="32.450000000000003" customHeight="1" x14ac:dyDescent="0.2">
      <c r="A145" s="10"/>
      <c r="B145" s="106"/>
      <c r="C145" s="107" t="s">
        <v>113</v>
      </c>
      <c r="D145" s="107" t="s">
        <v>77</v>
      </c>
      <c r="E145" s="108" t="s">
        <v>114</v>
      </c>
      <c r="F145" s="109" t="s">
        <v>115</v>
      </c>
      <c r="G145" s="110" t="s">
        <v>80</v>
      </c>
      <c r="H145" s="111">
        <v>62.34</v>
      </c>
      <c r="I145" s="112"/>
      <c r="J145" s="113">
        <f>ROUND(I145*H145,2)</f>
        <v>0</v>
      </c>
      <c r="K145" s="109" t="s">
        <v>81</v>
      </c>
      <c r="L145" s="11"/>
      <c r="M145" s="114" t="s">
        <v>12</v>
      </c>
      <c r="N145" s="115" t="s">
        <v>29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82</v>
      </c>
      <c r="AT145" s="119" t="s">
        <v>77</v>
      </c>
      <c r="AU145" s="119" t="s">
        <v>2</v>
      </c>
      <c r="AY145" s="2" t="s">
        <v>75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73</v>
      </c>
      <c r="BK145" s="120">
        <f>ROUND(I145*H145,2)</f>
        <v>0</v>
      </c>
      <c r="BL145" s="2" t="s">
        <v>82</v>
      </c>
      <c r="BM145" s="119" t="s">
        <v>116</v>
      </c>
    </row>
    <row r="146" spans="1:65" s="121" customFormat="1" x14ac:dyDescent="0.2">
      <c r="B146" s="122"/>
      <c r="D146" s="123" t="s">
        <v>84</v>
      </c>
      <c r="E146" s="124" t="s">
        <v>12</v>
      </c>
      <c r="F146" s="125" t="s">
        <v>105</v>
      </c>
      <c r="H146" s="126">
        <v>62.34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84</v>
      </c>
      <c r="AU146" s="124" t="s">
        <v>2</v>
      </c>
      <c r="AV146" s="121" t="s">
        <v>2</v>
      </c>
      <c r="AW146" s="121" t="s">
        <v>86</v>
      </c>
      <c r="AX146" s="121" t="s">
        <v>73</v>
      </c>
      <c r="AY146" s="124" t="s">
        <v>75</v>
      </c>
    </row>
    <row r="147" spans="1:65" s="14" customFormat="1" ht="43.15" customHeight="1" x14ac:dyDescent="0.2">
      <c r="A147" s="10"/>
      <c r="B147" s="106"/>
      <c r="C147" s="107" t="s">
        <v>117</v>
      </c>
      <c r="D147" s="107" t="s">
        <v>77</v>
      </c>
      <c r="E147" s="108" t="s">
        <v>118</v>
      </c>
      <c r="F147" s="109" t="s">
        <v>119</v>
      </c>
      <c r="G147" s="110" t="s">
        <v>120</v>
      </c>
      <c r="H147" s="111">
        <v>44.325000000000003</v>
      </c>
      <c r="I147" s="112"/>
      <c r="J147" s="113">
        <f>ROUND(I147*H147,2)</f>
        <v>0</v>
      </c>
      <c r="K147" s="109" t="s">
        <v>81</v>
      </c>
      <c r="L147" s="11"/>
      <c r="M147" s="114" t="s">
        <v>12</v>
      </c>
      <c r="N147" s="115" t="s">
        <v>29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82</v>
      </c>
      <c r="AT147" s="119" t="s">
        <v>77</v>
      </c>
      <c r="AU147" s="119" t="s">
        <v>2</v>
      </c>
      <c r="AY147" s="2" t="s">
        <v>75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73</v>
      </c>
      <c r="BK147" s="120">
        <f>ROUND(I147*H147,2)</f>
        <v>0</v>
      </c>
      <c r="BL147" s="2" t="s">
        <v>82</v>
      </c>
      <c r="BM147" s="119" t="s">
        <v>121</v>
      </c>
    </row>
    <row r="148" spans="1:65" s="121" customFormat="1" x14ac:dyDescent="0.2">
      <c r="B148" s="122"/>
      <c r="D148" s="123" t="s">
        <v>84</v>
      </c>
      <c r="E148" s="124" t="s">
        <v>12</v>
      </c>
      <c r="F148" s="125" t="s">
        <v>122</v>
      </c>
      <c r="H148" s="126">
        <v>44.325000000000003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84</v>
      </c>
      <c r="AU148" s="124" t="s">
        <v>2</v>
      </c>
      <c r="AV148" s="121" t="s">
        <v>2</v>
      </c>
      <c r="AW148" s="121" t="s">
        <v>86</v>
      </c>
      <c r="AX148" s="121" t="s">
        <v>73</v>
      </c>
      <c r="AY148" s="124" t="s">
        <v>75</v>
      </c>
    </row>
    <row r="149" spans="1:65" s="14" customFormat="1" ht="54" customHeight="1" x14ac:dyDescent="0.2">
      <c r="A149" s="10"/>
      <c r="B149" s="106"/>
      <c r="C149" s="107" t="s">
        <v>123</v>
      </c>
      <c r="D149" s="107" t="s">
        <v>77</v>
      </c>
      <c r="E149" s="108" t="s">
        <v>124</v>
      </c>
      <c r="F149" s="109" t="s">
        <v>125</v>
      </c>
      <c r="G149" s="110" t="s">
        <v>80</v>
      </c>
      <c r="H149" s="111">
        <v>62.34</v>
      </c>
      <c r="I149" s="112"/>
      <c r="J149" s="113">
        <f>ROUND(I149*H149,2)</f>
        <v>0</v>
      </c>
      <c r="K149" s="109" t="s">
        <v>81</v>
      </c>
      <c r="L149" s="11"/>
      <c r="M149" s="114" t="s">
        <v>12</v>
      </c>
      <c r="N149" s="115" t="s">
        <v>29</v>
      </c>
      <c r="O149" s="116"/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82</v>
      </c>
      <c r="AT149" s="119" t="s">
        <v>77</v>
      </c>
      <c r="AU149" s="119" t="s">
        <v>2</v>
      </c>
      <c r="AY149" s="2" t="s">
        <v>75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73</v>
      </c>
      <c r="BK149" s="120">
        <f>ROUND(I149*H149,2)</f>
        <v>0</v>
      </c>
      <c r="BL149" s="2" t="s">
        <v>82</v>
      </c>
      <c r="BM149" s="119" t="s">
        <v>126</v>
      </c>
    </row>
    <row r="150" spans="1:65" s="121" customFormat="1" x14ac:dyDescent="0.2">
      <c r="B150" s="122"/>
      <c r="D150" s="123" t="s">
        <v>84</v>
      </c>
      <c r="E150" s="124" t="s">
        <v>12</v>
      </c>
      <c r="F150" s="125" t="s">
        <v>127</v>
      </c>
      <c r="H150" s="126">
        <v>62.34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84</v>
      </c>
      <c r="AU150" s="124" t="s">
        <v>2</v>
      </c>
      <c r="AV150" s="121" t="s">
        <v>2</v>
      </c>
      <c r="AW150" s="121" t="s">
        <v>86</v>
      </c>
      <c r="AX150" s="121" t="s">
        <v>73</v>
      </c>
      <c r="AY150" s="124" t="s">
        <v>75</v>
      </c>
    </row>
    <row r="151" spans="1:65" s="92" customFormat="1" ht="22.9" customHeight="1" x14ac:dyDescent="0.2">
      <c r="B151" s="93"/>
      <c r="D151" s="94" t="s">
        <v>70</v>
      </c>
      <c r="E151" s="104" t="s">
        <v>2</v>
      </c>
      <c r="F151" s="104" t="s">
        <v>128</v>
      </c>
      <c r="I151" s="96"/>
      <c r="J151" s="105">
        <f>BK151</f>
        <v>0</v>
      </c>
      <c r="L151" s="93"/>
      <c r="M151" s="98"/>
      <c r="N151" s="99"/>
      <c r="O151" s="99"/>
      <c r="P151" s="100">
        <f>SUM(P152:P164)</f>
        <v>0</v>
      </c>
      <c r="Q151" s="99"/>
      <c r="R151" s="100">
        <f>SUM(R152:R164)</f>
        <v>6.4128561799999995</v>
      </c>
      <c r="S151" s="99"/>
      <c r="T151" s="101">
        <f>SUM(T152:T164)</f>
        <v>0</v>
      </c>
      <c r="AR151" s="94" t="s">
        <v>73</v>
      </c>
      <c r="AT151" s="102" t="s">
        <v>70</v>
      </c>
      <c r="AU151" s="102" t="s">
        <v>73</v>
      </c>
      <c r="AY151" s="94" t="s">
        <v>75</v>
      </c>
      <c r="BK151" s="103">
        <f>SUM(BK152:BK164)</f>
        <v>0</v>
      </c>
    </row>
    <row r="152" spans="1:65" s="14" customFormat="1" ht="32.450000000000003" customHeight="1" x14ac:dyDescent="0.2">
      <c r="A152" s="10"/>
      <c r="B152" s="106"/>
      <c r="C152" s="107" t="s">
        <v>129</v>
      </c>
      <c r="D152" s="107" t="s">
        <v>77</v>
      </c>
      <c r="E152" s="108" t="s">
        <v>130</v>
      </c>
      <c r="F152" s="109" t="s">
        <v>131</v>
      </c>
      <c r="G152" s="110" t="s">
        <v>80</v>
      </c>
      <c r="H152" s="111">
        <v>2.8079999999999998</v>
      </c>
      <c r="I152" s="112"/>
      <c r="J152" s="113">
        <f>ROUND(I152*H152,2)</f>
        <v>0</v>
      </c>
      <c r="K152" s="109" t="s">
        <v>81</v>
      </c>
      <c r="L152" s="11"/>
      <c r="M152" s="114" t="s">
        <v>12</v>
      </c>
      <c r="N152" s="115" t="s">
        <v>29</v>
      </c>
      <c r="O152" s="116"/>
      <c r="P152" s="117">
        <f>O152*H152</f>
        <v>0</v>
      </c>
      <c r="Q152" s="117">
        <v>2.2563399999999998</v>
      </c>
      <c r="R152" s="117">
        <f>Q152*H152</f>
        <v>6.3358027199999993</v>
      </c>
      <c r="S152" s="117">
        <v>0</v>
      </c>
      <c r="T152" s="118">
        <f>S152*H152</f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82</v>
      </c>
      <c r="AT152" s="119" t="s">
        <v>77</v>
      </c>
      <c r="AU152" s="119" t="s">
        <v>2</v>
      </c>
      <c r="AY152" s="2" t="s">
        <v>75</v>
      </c>
      <c r="BE152" s="120">
        <f>IF(N152="základní",J152,0)</f>
        <v>0</v>
      </c>
      <c r="BF152" s="120">
        <f>IF(N152="snížená",J152,0)</f>
        <v>0</v>
      </c>
      <c r="BG152" s="120">
        <f>IF(N152="zákl. přenesená",J152,0)</f>
        <v>0</v>
      </c>
      <c r="BH152" s="120">
        <f>IF(N152="sníž. přenesená",J152,0)</f>
        <v>0</v>
      </c>
      <c r="BI152" s="120">
        <f>IF(N152="nulová",J152,0)</f>
        <v>0</v>
      </c>
      <c r="BJ152" s="2" t="s">
        <v>73</v>
      </c>
      <c r="BK152" s="120">
        <f>ROUND(I152*H152,2)</f>
        <v>0</v>
      </c>
      <c r="BL152" s="2" t="s">
        <v>82</v>
      </c>
      <c r="BM152" s="119" t="s">
        <v>132</v>
      </c>
    </row>
    <row r="153" spans="1:65" s="121" customFormat="1" x14ac:dyDescent="0.2">
      <c r="B153" s="122"/>
      <c r="D153" s="123" t="s">
        <v>84</v>
      </c>
      <c r="E153" s="124" t="s">
        <v>12</v>
      </c>
      <c r="F153" s="125" t="s">
        <v>133</v>
      </c>
      <c r="H153" s="126">
        <v>1.08</v>
      </c>
      <c r="I153" s="127"/>
      <c r="L153" s="122"/>
      <c r="M153" s="128"/>
      <c r="N153" s="129"/>
      <c r="O153" s="129"/>
      <c r="P153" s="129"/>
      <c r="Q153" s="129"/>
      <c r="R153" s="129"/>
      <c r="S153" s="129"/>
      <c r="T153" s="130"/>
      <c r="AT153" s="124" t="s">
        <v>84</v>
      </c>
      <c r="AU153" s="124" t="s">
        <v>2</v>
      </c>
      <c r="AV153" s="121" t="s">
        <v>2</v>
      </c>
      <c r="AW153" s="121" t="s">
        <v>86</v>
      </c>
      <c r="AX153" s="121" t="s">
        <v>74</v>
      </c>
      <c r="AY153" s="124" t="s">
        <v>75</v>
      </c>
    </row>
    <row r="154" spans="1:65" s="121" customFormat="1" x14ac:dyDescent="0.2">
      <c r="B154" s="122"/>
      <c r="D154" s="123" t="s">
        <v>84</v>
      </c>
      <c r="E154" s="124" t="s">
        <v>12</v>
      </c>
      <c r="F154" s="125" t="s">
        <v>134</v>
      </c>
      <c r="H154" s="126">
        <v>1.728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84</v>
      </c>
      <c r="AU154" s="124" t="s">
        <v>2</v>
      </c>
      <c r="AV154" s="121" t="s">
        <v>2</v>
      </c>
      <c r="AW154" s="121" t="s">
        <v>86</v>
      </c>
      <c r="AX154" s="121" t="s">
        <v>74</v>
      </c>
      <c r="AY154" s="124" t="s">
        <v>75</v>
      </c>
    </row>
    <row r="155" spans="1:65" s="131" customFormat="1" x14ac:dyDescent="0.2">
      <c r="B155" s="132"/>
      <c r="D155" s="123" t="s">
        <v>84</v>
      </c>
      <c r="E155" s="133" t="s">
        <v>12</v>
      </c>
      <c r="F155" s="134" t="s">
        <v>106</v>
      </c>
      <c r="H155" s="135">
        <v>2.8079999999999998</v>
      </c>
      <c r="I155" s="136"/>
      <c r="L155" s="132"/>
      <c r="M155" s="137"/>
      <c r="N155" s="138"/>
      <c r="O155" s="138"/>
      <c r="P155" s="138"/>
      <c r="Q155" s="138"/>
      <c r="R155" s="138"/>
      <c r="S155" s="138"/>
      <c r="T155" s="139"/>
      <c r="AT155" s="133" t="s">
        <v>84</v>
      </c>
      <c r="AU155" s="133" t="s">
        <v>2</v>
      </c>
      <c r="AV155" s="131" t="s">
        <v>82</v>
      </c>
      <c r="AW155" s="131" t="s">
        <v>86</v>
      </c>
      <c r="AX155" s="131" t="s">
        <v>73</v>
      </c>
      <c r="AY155" s="133" t="s">
        <v>75</v>
      </c>
    </row>
    <row r="156" spans="1:65" s="14" customFormat="1" ht="14.45" customHeight="1" x14ac:dyDescent="0.2">
      <c r="A156" s="10"/>
      <c r="B156" s="106"/>
      <c r="C156" s="107" t="s">
        <v>135</v>
      </c>
      <c r="D156" s="107" t="s">
        <v>77</v>
      </c>
      <c r="E156" s="108" t="s">
        <v>136</v>
      </c>
      <c r="F156" s="109" t="s">
        <v>137</v>
      </c>
      <c r="G156" s="110" t="s">
        <v>138</v>
      </c>
      <c r="H156" s="111">
        <v>6.24</v>
      </c>
      <c r="I156" s="112"/>
      <c r="J156" s="113">
        <f>ROUND(I156*H156,2)</f>
        <v>0</v>
      </c>
      <c r="K156" s="109" t="s">
        <v>81</v>
      </c>
      <c r="L156" s="11"/>
      <c r="M156" s="114" t="s">
        <v>12</v>
      </c>
      <c r="N156" s="115" t="s">
        <v>29</v>
      </c>
      <c r="O156" s="116"/>
      <c r="P156" s="117">
        <f>O156*H156</f>
        <v>0</v>
      </c>
      <c r="Q156" s="117">
        <v>2.47E-3</v>
      </c>
      <c r="R156" s="117">
        <f>Q156*H156</f>
        <v>1.5412800000000001E-2</v>
      </c>
      <c r="S156" s="117">
        <v>0</v>
      </c>
      <c r="T156" s="118">
        <f>S156*H156</f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82</v>
      </c>
      <c r="AT156" s="119" t="s">
        <v>77</v>
      </c>
      <c r="AU156" s="119" t="s">
        <v>2</v>
      </c>
      <c r="AY156" s="2" t="s">
        <v>75</v>
      </c>
      <c r="BE156" s="120">
        <f>IF(N156="základní",J156,0)</f>
        <v>0</v>
      </c>
      <c r="BF156" s="120">
        <f>IF(N156="snížená",J156,0)</f>
        <v>0</v>
      </c>
      <c r="BG156" s="120">
        <f>IF(N156="zákl. přenesená",J156,0)</f>
        <v>0</v>
      </c>
      <c r="BH156" s="120">
        <f>IF(N156="sníž. přenesená",J156,0)</f>
        <v>0</v>
      </c>
      <c r="BI156" s="120">
        <f>IF(N156="nulová",J156,0)</f>
        <v>0</v>
      </c>
      <c r="BJ156" s="2" t="s">
        <v>73</v>
      </c>
      <c r="BK156" s="120">
        <f>ROUND(I156*H156,2)</f>
        <v>0</v>
      </c>
      <c r="BL156" s="2" t="s">
        <v>82</v>
      </c>
      <c r="BM156" s="119" t="s">
        <v>139</v>
      </c>
    </row>
    <row r="157" spans="1:65" s="121" customFormat="1" x14ac:dyDescent="0.2">
      <c r="B157" s="122"/>
      <c r="D157" s="123" t="s">
        <v>84</v>
      </c>
      <c r="E157" s="124" t="s">
        <v>12</v>
      </c>
      <c r="F157" s="125" t="s">
        <v>140</v>
      </c>
      <c r="H157" s="126">
        <v>2.4</v>
      </c>
      <c r="I157" s="127"/>
      <c r="L157" s="122"/>
      <c r="M157" s="128"/>
      <c r="N157" s="129"/>
      <c r="O157" s="129"/>
      <c r="P157" s="129"/>
      <c r="Q157" s="129"/>
      <c r="R157" s="129"/>
      <c r="S157" s="129"/>
      <c r="T157" s="130"/>
      <c r="AT157" s="124" t="s">
        <v>84</v>
      </c>
      <c r="AU157" s="124" t="s">
        <v>2</v>
      </c>
      <c r="AV157" s="121" t="s">
        <v>2</v>
      </c>
      <c r="AW157" s="121" t="s">
        <v>86</v>
      </c>
      <c r="AX157" s="121" t="s">
        <v>74</v>
      </c>
      <c r="AY157" s="124" t="s">
        <v>75</v>
      </c>
    </row>
    <row r="158" spans="1:65" s="121" customFormat="1" x14ac:dyDescent="0.2">
      <c r="B158" s="122"/>
      <c r="D158" s="123" t="s">
        <v>84</v>
      </c>
      <c r="E158" s="124" t="s">
        <v>12</v>
      </c>
      <c r="F158" s="125" t="s">
        <v>141</v>
      </c>
      <c r="H158" s="126">
        <v>3.84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84</v>
      </c>
      <c r="AU158" s="124" t="s">
        <v>2</v>
      </c>
      <c r="AV158" s="121" t="s">
        <v>2</v>
      </c>
      <c r="AW158" s="121" t="s">
        <v>86</v>
      </c>
      <c r="AX158" s="121" t="s">
        <v>74</v>
      </c>
      <c r="AY158" s="124" t="s">
        <v>75</v>
      </c>
    </row>
    <row r="159" spans="1:65" s="131" customFormat="1" x14ac:dyDescent="0.2">
      <c r="B159" s="132"/>
      <c r="D159" s="123" t="s">
        <v>84</v>
      </c>
      <c r="E159" s="133" t="s">
        <v>12</v>
      </c>
      <c r="F159" s="134" t="s">
        <v>106</v>
      </c>
      <c r="H159" s="135">
        <v>6.24</v>
      </c>
      <c r="I159" s="136"/>
      <c r="L159" s="132"/>
      <c r="M159" s="137"/>
      <c r="N159" s="138"/>
      <c r="O159" s="138"/>
      <c r="P159" s="138"/>
      <c r="Q159" s="138"/>
      <c r="R159" s="138"/>
      <c r="S159" s="138"/>
      <c r="T159" s="139"/>
      <c r="AT159" s="133" t="s">
        <v>84</v>
      </c>
      <c r="AU159" s="133" t="s">
        <v>2</v>
      </c>
      <c r="AV159" s="131" t="s">
        <v>82</v>
      </c>
      <c r="AW159" s="131" t="s">
        <v>86</v>
      </c>
      <c r="AX159" s="131" t="s">
        <v>73</v>
      </c>
      <c r="AY159" s="133" t="s">
        <v>75</v>
      </c>
    </row>
    <row r="160" spans="1:65" s="14" customFormat="1" ht="14.45" customHeight="1" x14ac:dyDescent="0.2">
      <c r="A160" s="10"/>
      <c r="B160" s="106"/>
      <c r="C160" s="107" t="s">
        <v>142</v>
      </c>
      <c r="D160" s="107" t="s">
        <v>77</v>
      </c>
      <c r="E160" s="108" t="s">
        <v>143</v>
      </c>
      <c r="F160" s="109" t="s">
        <v>144</v>
      </c>
      <c r="G160" s="110" t="s">
        <v>138</v>
      </c>
      <c r="H160" s="111">
        <v>6.24</v>
      </c>
      <c r="I160" s="112"/>
      <c r="J160" s="113">
        <f>ROUND(I160*H160,2)</f>
        <v>0</v>
      </c>
      <c r="K160" s="109" t="s">
        <v>81</v>
      </c>
      <c r="L160" s="11"/>
      <c r="M160" s="114" t="s">
        <v>12</v>
      </c>
      <c r="N160" s="115" t="s">
        <v>29</v>
      </c>
      <c r="O160" s="116"/>
      <c r="P160" s="117">
        <f>O160*H160</f>
        <v>0</v>
      </c>
      <c r="Q160" s="117">
        <v>0</v>
      </c>
      <c r="R160" s="117">
        <f>Q160*H160</f>
        <v>0</v>
      </c>
      <c r="S160" s="117">
        <v>0</v>
      </c>
      <c r="T160" s="118">
        <f>S160*H160</f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82</v>
      </c>
      <c r="AT160" s="119" t="s">
        <v>77</v>
      </c>
      <c r="AU160" s="119" t="s">
        <v>2</v>
      </c>
      <c r="AY160" s="2" t="s">
        <v>75</v>
      </c>
      <c r="BE160" s="120">
        <f>IF(N160="základní",J160,0)</f>
        <v>0</v>
      </c>
      <c r="BF160" s="120">
        <f>IF(N160="snížená",J160,0)</f>
        <v>0</v>
      </c>
      <c r="BG160" s="120">
        <f>IF(N160="zákl. přenesená",J160,0)</f>
        <v>0</v>
      </c>
      <c r="BH160" s="120">
        <f>IF(N160="sníž. přenesená",J160,0)</f>
        <v>0</v>
      </c>
      <c r="BI160" s="120">
        <f>IF(N160="nulová",J160,0)</f>
        <v>0</v>
      </c>
      <c r="BJ160" s="2" t="s">
        <v>73</v>
      </c>
      <c r="BK160" s="120">
        <f>ROUND(I160*H160,2)</f>
        <v>0</v>
      </c>
      <c r="BL160" s="2" t="s">
        <v>82</v>
      </c>
      <c r="BM160" s="119" t="s">
        <v>145</v>
      </c>
    </row>
    <row r="161" spans="1:65" s="14" customFormat="1" ht="21.6" customHeight="1" x14ac:dyDescent="0.2">
      <c r="A161" s="10"/>
      <c r="B161" s="106"/>
      <c r="C161" s="107" t="s">
        <v>146</v>
      </c>
      <c r="D161" s="107" t="s">
        <v>77</v>
      </c>
      <c r="E161" s="108" t="s">
        <v>147</v>
      </c>
      <c r="F161" s="109" t="s">
        <v>148</v>
      </c>
      <c r="G161" s="110" t="s">
        <v>120</v>
      </c>
      <c r="H161" s="111">
        <v>5.8000000000000003E-2</v>
      </c>
      <c r="I161" s="112"/>
      <c r="J161" s="113">
        <f>ROUND(I161*H161,2)</f>
        <v>0</v>
      </c>
      <c r="K161" s="109" t="s">
        <v>81</v>
      </c>
      <c r="L161" s="11"/>
      <c r="M161" s="114" t="s">
        <v>12</v>
      </c>
      <c r="N161" s="115" t="s">
        <v>29</v>
      </c>
      <c r="O161" s="116"/>
      <c r="P161" s="117">
        <f>O161*H161</f>
        <v>0</v>
      </c>
      <c r="Q161" s="117">
        <v>1.06277</v>
      </c>
      <c r="R161" s="117">
        <f>Q161*H161</f>
        <v>6.164066E-2</v>
      </c>
      <c r="S161" s="117">
        <v>0</v>
      </c>
      <c r="T161" s="118">
        <f>S161*H161</f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82</v>
      </c>
      <c r="AT161" s="119" t="s">
        <v>77</v>
      </c>
      <c r="AU161" s="119" t="s">
        <v>2</v>
      </c>
      <c r="AY161" s="2" t="s">
        <v>75</v>
      </c>
      <c r="BE161" s="120">
        <f>IF(N161="základní",J161,0)</f>
        <v>0</v>
      </c>
      <c r="BF161" s="120">
        <f>IF(N161="snížená",J161,0)</f>
        <v>0</v>
      </c>
      <c r="BG161" s="120">
        <f>IF(N161="zákl. přenesená",J161,0)</f>
        <v>0</v>
      </c>
      <c r="BH161" s="120">
        <f>IF(N161="sníž. přenesená",J161,0)</f>
        <v>0</v>
      </c>
      <c r="BI161" s="120">
        <f>IF(N161="nulová",J161,0)</f>
        <v>0</v>
      </c>
      <c r="BJ161" s="2" t="s">
        <v>73</v>
      </c>
      <c r="BK161" s="120">
        <f>ROUND(I161*H161,2)</f>
        <v>0</v>
      </c>
      <c r="BL161" s="2" t="s">
        <v>82</v>
      </c>
      <c r="BM161" s="119" t="s">
        <v>149</v>
      </c>
    </row>
    <row r="162" spans="1:65" s="121" customFormat="1" x14ac:dyDescent="0.2">
      <c r="B162" s="122"/>
      <c r="D162" s="123" t="s">
        <v>84</v>
      </c>
      <c r="E162" s="124" t="s">
        <v>12</v>
      </c>
      <c r="F162" s="125" t="s">
        <v>150</v>
      </c>
      <c r="H162" s="126">
        <v>1.6E-2</v>
      </c>
      <c r="I162" s="127"/>
      <c r="L162" s="122"/>
      <c r="M162" s="128"/>
      <c r="N162" s="129"/>
      <c r="O162" s="129"/>
      <c r="P162" s="129"/>
      <c r="Q162" s="129"/>
      <c r="R162" s="129"/>
      <c r="S162" s="129"/>
      <c r="T162" s="130"/>
      <c r="AT162" s="124" t="s">
        <v>84</v>
      </c>
      <c r="AU162" s="124" t="s">
        <v>2</v>
      </c>
      <c r="AV162" s="121" t="s">
        <v>2</v>
      </c>
      <c r="AW162" s="121" t="s">
        <v>86</v>
      </c>
      <c r="AX162" s="121" t="s">
        <v>74</v>
      </c>
      <c r="AY162" s="124" t="s">
        <v>75</v>
      </c>
    </row>
    <row r="163" spans="1:65" s="121" customFormat="1" x14ac:dyDescent="0.2">
      <c r="B163" s="122"/>
      <c r="D163" s="123" t="s">
        <v>84</v>
      </c>
      <c r="E163" s="124" t="s">
        <v>12</v>
      </c>
      <c r="F163" s="125" t="s">
        <v>151</v>
      </c>
      <c r="H163" s="126">
        <v>4.2000000000000003E-2</v>
      </c>
      <c r="I163" s="127"/>
      <c r="L163" s="122"/>
      <c r="M163" s="128"/>
      <c r="N163" s="129"/>
      <c r="O163" s="129"/>
      <c r="P163" s="129"/>
      <c r="Q163" s="129"/>
      <c r="R163" s="129"/>
      <c r="S163" s="129"/>
      <c r="T163" s="130"/>
      <c r="AT163" s="124" t="s">
        <v>84</v>
      </c>
      <c r="AU163" s="124" t="s">
        <v>2</v>
      </c>
      <c r="AV163" s="121" t="s">
        <v>2</v>
      </c>
      <c r="AW163" s="121" t="s">
        <v>86</v>
      </c>
      <c r="AX163" s="121" t="s">
        <v>74</v>
      </c>
      <c r="AY163" s="124" t="s">
        <v>75</v>
      </c>
    </row>
    <row r="164" spans="1:65" s="131" customFormat="1" x14ac:dyDescent="0.2">
      <c r="B164" s="132"/>
      <c r="D164" s="123" t="s">
        <v>84</v>
      </c>
      <c r="E164" s="133" t="s">
        <v>12</v>
      </c>
      <c r="F164" s="134" t="s">
        <v>106</v>
      </c>
      <c r="H164" s="135">
        <v>5.8000000000000003E-2</v>
      </c>
      <c r="I164" s="136"/>
      <c r="L164" s="132"/>
      <c r="M164" s="137"/>
      <c r="N164" s="138"/>
      <c r="O164" s="138"/>
      <c r="P164" s="138"/>
      <c r="Q164" s="138"/>
      <c r="R164" s="138"/>
      <c r="S164" s="138"/>
      <c r="T164" s="139"/>
      <c r="AT164" s="133" t="s">
        <v>84</v>
      </c>
      <c r="AU164" s="133" t="s">
        <v>2</v>
      </c>
      <c r="AV164" s="131" t="s">
        <v>82</v>
      </c>
      <c r="AW164" s="131" t="s">
        <v>86</v>
      </c>
      <c r="AX164" s="131" t="s">
        <v>73</v>
      </c>
      <c r="AY164" s="133" t="s">
        <v>75</v>
      </c>
    </row>
    <row r="165" spans="1:65" s="92" customFormat="1" ht="22.9" customHeight="1" x14ac:dyDescent="0.2">
      <c r="B165" s="93"/>
      <c r="D165" s="94" t="s">
        <v>70</v>
      </c>
      <c r="E165" s="104" t="s">
        <v>91</v>
      </c>
      <c r="F165" s="104" t="s">
        <v>152</v>
      </c>
      <c r="I165" s="96"/>
      <c r="J165" s="105">
        <f>BK165</f>
        <v>0</v>
      </c>
      <c r="L165" s="93"/>
      <c r="M165" s="98"/>
      <c r="N165" s="99"/>
      <c r="O165" s="99"/>
      <c r="P165" s="100">
        <f>SUM(P166:P177)</f>
        <v>0</v>
      </c>
      <c r="Q165" s="99"/>
      <c r="R165" s="100">
        <f>SUM(R166:R177)</f>
        <v>20.900315759999998</v>
      </c>
      <c r="S165" s="99"/>
      <c r="T165" s="101">
        <f>SUM(T166:T177)</f>
        <v>0</v>
      </c>
      <c r="AR165" s="94" t="s">
        <v>73</v>
      </c>
      <c r="AT165" s="102" t="s">
        <v>70</v>
      </c>
      <c r="AU165" s="102" t="s">
        <v>73</v>
      </c>
      <c r="AY165" s="94" t="s">
        <v>75</v>
      </c>
      <c r="BK165" s="103">
        <f>SUM(BK166:BK177)</f>
        <v>0</v>
      </c>
    </row>
    <row r="166" spans="1:65" s="14" customFormat="1" ht="54" customHeight="1" x14ac:dyDescent="0.2">
      <c r="A166" s="10"/>
      <c r="B166" s="106"/>
      <c r="C166" s="107" t="s">
        <v>153</v>
      </c>
      <c r="D166" s="107" t="s">
        <v>77</v>
      </c>
      <c r="E166" s="108" t="s">
        <v>154</v>
      </c>
      <c r="F166" s="109" t="s">
        <v>155</v>
      </c>
      <c r="G166" s="110" t="s">
        <v>80</v>
      </c>
      <c r="H166" s="111">
        <v>7.8659999999999997</v>
      </c>
      <c r="I166" s="112"/>
      <c r="J166" s="113">
        <f>ROUND(I166*H166,2)</f>
        <v>0</v>
      </c>
      <c r="K166" s="109" t="s">
        <v>81</v>
      </c>
      <c r="L166" s="11"/>
      <c r="M166" s="114" t="s">
        <v>12</v>
      </c>
      <c r="N166" s="115" t="s">
        <v>29</v>
      </c>
      <c r="O166" s="116"/>
      <c r="P166" s="117">
        <f>O166*H166</f>
        <v>0</v>
      </c>
      <c r="Q166" s="117">
        <v>2.5143</v>
      </c>
      <c r="R166" s="117">
        <f>Q166*H166</f>
        <v>19.777483799999999</v>
      </c>
      <c r="S166" s="117">
        <v>0</v>
      </c>
      <c r="T166" s="118">
        <f>S166*H166</f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82</v>
      </c>
      <c r="AT166" s="119" t="s">
        <v>77</v>
      </c>
      <c r="AU166" s="119" t="s">
        <v>2</v>
      </c>
      <c r="AY166" s="2" t="s">
        <v>75</v>
      </c>
      <c r="BE166" s="120">
        <f>IF(N166="základní",J166,0)</f>
        <v>0</v>
      </c>
      <c r="BF166" s="120">
        <f>IF(N166="snížená",J166,0)</f>
        <v>0</v>
      </c>
      <c r="BG166" s="120">
        <f>IF(N166="zákl. přenesená",J166,0)</f>
        <v>0</v>
      </c>
      <c r="BH166" s="120">
        <f>IF(N166="sníž. přenesená",J166,0)</f>
        <v>0</v>
      </c>
      <c r="BI166" s="120">
        <f>IF(N166="nulová",J166,0)</f>
        <v>0</v>
      </c>
      <c r="BJ166" s="2" t="s">
        <v>73</v>
      </c>
      <c r="BK166" s="120">
        <f>ROUND(I166*H166,2)</f>
        <v>0</v>
      </c>
      <c r="BL166" s="2" t="s">
        <v>82</v>
      </c>
      <c r="BM166" s="119" t="s">
        <v>156</v>
      </c>
    </row>
    <row r="167" spans="1:65" s="140" customFormat="1" x14ac:dyDescent="0.2">
      <c r="B167" s="141"/>
      <c r="D167" s="123" t="s">
        <v>84</v>
      </c>
      <c r="E167" s="142" t="s">
        <v>12</v>
      </c>
      <c r="F167" s="143" t="s">
        <v>157</v>
      </c>
      <c r="H167" s="142" t="s">
        <v>12</v>
      </c>
      <c r="I167" s="144"/>
      <c r="L167" s="141"/>
      <c r="M167" s="145"/>
      <c r="N167" s="146"/>
      <c r="O167" s="146"/>
      <c r="P167" s="146"/>
      <c r="Q167" s="146"/>
      <c r="R167" s="146"/>
      <c r="S167" s="146"/>
      <c r="T167" s="147"/>
      <c r="AT167" s="142" t="s">
        <v>84</v>
      </c>
      <c r="AU167" s="142" t="s">
        <v>2</v>
      </c>
      <c r="AV167" s="140" t="s">
        <v>73</v>
      </c>
      <c r="AW167" s="140" t="s">
        <v>86</v>
      </c>
      <c r="AX167" s="140" t="s">
        <v>74</v>
      </c>
      <c r="AY167" s="142" t="s">
        <v>75</v>
      </c>
    </row>
    <row r="168" spans="1:65" s="140" customFormat="1" x14ac:dyDescent="0.2">
      <c r="B168" s="141"/>
      <c r="D168" s="123" t="s">
        <v>84</v>
      </c>
      <c r="E168" s="142" t="s">
        <v>12</v>
      </c>
      <c r="F168" s="143" t="s">
        <v>158</v>
      </c>
      <c r="H168" s="142" t="s">
        <v>12</v>
      </c>
      <c r="I168" s="144"/>
      <c r="L168" s="141"/>
      <c r="M168" s="145"/>
      <c r="N168" s="146"/>
      <c r="O168" s="146"/>
      <c r="P168" s="146"/>
      <c r="Q168" s="146"/>
      <c r="R168" s="146"/>
      <c r="S168" s="146"/>
      <c r="T168" s="147"/>
      <c r="AT168" s="142" t="s">
        <v>84</v>
      </c>
      <c r="AU168" s="142" t="s">
        <v>2</v>
      </c>
      <c r="AV168" s="140" t="s">
        <v>73</v>
      </c>
      <c r="AW168" s="140" t="s">
        <v>86</v>
      </c>
      <c r="AX168" s="140" t="s">
        <v>74</v>
      </c>
      <c r="AY168" s="142" t="s">
        <v>75</v>
      </c>
    </row>
    <row r="169" spans="1:65" s="121" customFormat="1" x14ac:dyDescent="0.2">
      <c r="B169" s="122"/>
      <c r="D169" s="123" t="s">
        <v>84</v>
      </c>
      <c r="E169" s="124" t="s">
        <v>12</v>
      </c>
      <c r="F169" s="125" t="s">
        <v>159</v>
      </c>
      <c r="H169" s="126">
        <v>1.641</v>
      </c>
      <c r="I169" s="127"/>
      <c r="L169" s="122"/>
      <c r="M169" s="128"/>
      <c r="N169" s="129"/>
      <c r="O169" s="129"/>
      <c r="P169" s="129"/>
      <c r="Q169" s="129"/>
      <c r="R169" s="129"/>
      <c r="S169" s="129"/>
      <c r="T169" s="130"/>
      <c r="AT169" s="124" t="s">
        <v>84</v>
      </c>
      <c r="AU169" s="124" t="s">
        <v>2</v>
      </c>
      <c r="AV169" s="121" t="s">
        <v>2</v>
      </c>
      <c r="AW169" s="121" t="s">
        <v>86</v>
      </c>
      <c r="AX169" s="121" t="s">
        <v>74</v>
      </c>
      <c r="AY169" s="124" t="s">
        <v>75</v>
      </c>
    </row>
    <row r="170" spans="1:65" s="121" customFormat="1" x14ac:dyDescent="0.2">
      <c r="B170" s="122"/>
      <c r="D170" s="123" t="s">
        <v>84</v>
      </c>
      <c r="E170" s="124" t="s">
        <v>12</v>
      </c>
      <c r="F170" s="125" t="s">
        <v>160</v>
      </c>
      <c r="H170" s="126">
        <v>1.591</v>
      </c>
      <c r="I170" s="127"/>
      <c r="L170" s="122"/>
      <c r="M170" s="128"/>
      <c r="N170" s="129"/>
      <c r="O170" s="129"/>
      <c r="P170" s="129"/>
      <c r="Q170" s="129"/>
      <c r="R170" s="129"/>
      <c r="S170" s="129"/>
      <c r="T170" s="130"/>
      <c r="AT170" s="124" t="s">
        <v>84</v>
      </c>
      <c r="AU170" s="124" t="s">
        <v>2</v>
      </c>
      <c r="AV170" s="121" t="s">
        <v>2</v>
      </c>
      <c r="AW170" s="121" t="s">
        <v>86</v>
      </c>
      <c r="AX170" s="121" t="s">
        <v>74</v>
      </c>
      <c r="AY170" s="124" t="s">
        <v>75</v>
      </c>
    </row>
    <row r="171" spans="1:65" s="121" customFormat="1" ht="22.5" x14ac:dyDescent="0.2">
      <c r="B171" s="122"/>
      <c r="D171" s="123" t="s">
        <v>84</v>
      </c>
      <c r="E171" s="124" t="s">
        <v>12</v>
      </c>
      <c r="F171" s="125" t="s">
        <v>161</v>
      </c>
      <c r="H171" s="126">
        <v>4.6340000000000003</v>
      </c>
      <c r="I171" s="127"/>
      <c r="L171" s="122"/>
      <c r="M171" s="128"/>
      <c r="N171" s="129"/>
      <c r="O171" s="129"/>
      <c r="P171" s="129"/>
      <c r="Q171" s="129"/>
      <c r="R171" s="129"/>
      <c r="S171" s="129"/>
      <c r="T171" s="130"/>
      <c r="AT171" s="124" t="s">
        <v>84</v>
      </c>
      <c r="AU171" s="124" t="s">
        <v>2</v>
      </c>
      <c r="AV171" s="121" t="s">
        <v>2</v>
      </c>
      <c r="AW171" s="121" t="s">
        <v>86</v>
      </c>
      <c r="AX171" s="121" t="s">
        <v>74</v>
      </c>
      <c r="AY171" s="124" t="s">
        <v>75</v>
      </c>
    </row>
    <row r="172" spans="1:65" s="131" customFormat="1" x14ac:dyDescent="0.2">
      <c r="B172" s="132"/>
      <c r="D172" s="123" t="s">
        <v>84</v>
      </c>
      <c r="E172" s="133" t="s">
        <v>12</v>
      </c>
      <c r="F172" s="134" t="s">
        <v>106</v>
      </c>
      <c r="H172" s="135">
        <v>7.8660000000000005</v>
      </c>
      <c r="I172" s="136"/>
      <c r="L172" s="132"/>
      <c r="M172" s="137"/>
      <c r="N172" s="138"/>
      <c r="O172" s="138"/>
      <c r="P172" s="138"/>
      <c r="Q172" s="138"/>
      <c r="R172" s="138"/>
      <c r="S172" s="138"/>
      <c r="T172" s="139"/>
      <c r="AT172" s="133" t="s">
        <v>84</v>
      </c>
      <c r="AU172" s="133" t="s">
        <v>2</v>
      </c>
      <c r="AV172" s="131" t="s">
        <v>82</v>
      </c>
      <c r="AW172" s="131" t="s">
        <v>86</v>
      </c>
      <c r="AX172" s="131" t="s">
        <v>73</v>
      </c>
      <c r="AY172" s="133" t="s">
        <v>75</v>
      </c>
    </row>
    <row r="173" spans="1:65" s="14" customFormat="1" ht="43.15" customHeight="1" x14ac:dyDescent="0.2">
      <c r="A173" s="10"/>
      <c r="B173" s="106"/>
      <c r="C173" s="107" t="s">
        <v>162</v>
      </c>
      <c r="D173" s="107" t="s">
        <v>77</v>
      </c>
      <c r="E173" s="108" t="s">
        <v>163</v>
      </c>
      <c r="F173" s="109" t="s">
        <v>164</v>
      </c>
      <c r="G173" s="110" t="s">
        <v>138</v>
      </c>
      <c r="H173" s="111">
        <v>29.65</v>
      </c>
      <c r="I173" s="112"/>
      <c r="J173" s="113">
        <f>ROUND(I173*H173,2)</f>
        <v>0</v>
      </c>
      <c r="K173" s="109" t="s">
        <v>81</v>
      </c>
      <c r="L173" s="11"/>
      <c r="M173" s="114" t="s">
        <v>12</v>
      </c>
      <c r="N173" s="115" t="s">
        <v>29</v>
      </c>
      <c r="O173" s="116"/>
      <c r="P173" s="117">
        <f>O173*H173</f>
        <v>0</v>
      </c>
      <c r="Q173" s="117">
        <v>2.47E-3</v>
      </c>
      <c r="R173" s="117">
        <f>Q173*H173</f>
        <v>7.3235499999999995E-2</v>
      </c>
      <c r="S173" s="117">
        <v>0</v>
      </c>
      <c r="T173" s="118">
        <f>S173*H173</f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82</v>
      </c>
      <c r="AT173" s="119" t="s">
        <v>77</v>
      </c>
      <c r="AU173" s="119" t="s">
        <v>2</v>
      </c>
      <c r="AY173" s="2" t="s">
        <v>75</v>
      </c>
      <c r="BE173" s="120">
        <f>IF(N173="základní",J173,0)</f>
        <v>0</v>
      </c>
      <c r="BF173" s="120">
        <f>IF(N173="snížená",J173,0)</f>
        <v>0</v>
      </c>
      <c r="BG173" s="120">
        <f>IF(N173="zákl. přenesená",J173,0)</f>
        <v>0</v>
      </c>
      <c r="BH173" s="120">
        <f>IF(N173="sníž. přenesená",J173,0)</f>
        <v>0</v>
      </c>
      <c r="BI173" s="120">
        <f>IF(N173="nulová",J173,0)</f>
        <v>0</v>
      </c>
      <c r="BJ173" s="2" t="s">
        <v>73</v>
      </c>
      <c r="BK173" s="120">
        <f>ROUND(I173*H173,2)</f>
        <v>0</v>
      </c>
      <c r="BL173" s="2" t="s">
        <v>82</v>
      </c>
      <c r="BM173" s="119" t="s">
        <v>165</v>
      </c>
    </row>
    <row r="174" spans="1:65" s="140" customFormat="1" x14ac:dyDescent="0.2">
      <c r="B174" s="141"/>
      <c r="D174" s="123" t="s">
        <v>84</v>
      </c>
      <c r="E174" s="142" t="s">
        <v>12</v>
      </c>
      <c r="F174" s="143" t="s">
        <v>158</v>
      </c>
      <c r="H174" s="142" t="s">
        <v>12</v>
      </c>
      <c r="I174" s="144"/>
      <c r="L174" s="141"/>
      <c r="M174" s="145"/>
      <c r="N174" s="146"/>
      <c r="O174" s="146"/>
      <c r="P174" s="146"/>
      <c r="Q174" s="146"/>
      <c r="R174" s="146"/>
      <c r="S174" s="146"/>
      <c r="T174" s="147"/>
      <c r="AT174" s="142" t="s">
        <v>84</v>
      </c>
      <c r="AU174" s="142" t="s">
        <v>2</v>
      </c>
      <c r="AV174" s="140" t="s">
        <v>73</v>
      </c>
      <c r="AW174" s="140" t="s">
        <v>86</v>
      </c>
      <c r="AX174" s="140" t="s">
        <v>74</v>
      </c>
      <c r="AY174" s="142" t="s">
        <v>75</v>
      </c>
    </row>
    <row r="175" spans="1:65" s="121" customFormat="1" x14ac:dyDescent="0.2">
      <c r="B175" s="122"/>
      <c r="D175" s="123" t="s">
        <v>84</v>
      </c>
      <c r="E175" s="124" t="s">
        <v>12</v>
      </c>
      <c r="F175" s="125" t="s">
        <v>166</v>
      </c>
      <c r="H175" s="126">
        <v>29.65</v>
      </c>
      <c r="I175" s="127"/>
      <c r="L175" s="122"/>
      <c r="M175" s="128"/>
      <c r="N175" s="129"/>
      <c r="O175" s="129"/>
      <c r="P175" s="129"/>
      <c r="Q175" s="129"/>
      <c r="R175" s="129"/>
      <c r="S175" s="129"/>
      <c r="T175" s="130"/>
      <c r="AT175" s="124" t="s">
        <v>84</v>
      </c>
      <c r="AU175" s="124" t="s">
        <v>2</v>
      </c>
      <c r="AV175" s="121" t="s">
        <v>2</v>
      </c>
      <c r="AW175" s="121" t="s">
        <v>86</v>
      </c>
      <c r="AX175" s="121" t="s">
        <v>73</v>
      </c>
      <c r="AY175" s="124" t="s">
        <v>75</v>
      </c>
    </row>
    <row r="176" spans="1:65" s="14" customFormat="1" ht="43.15" customHeight="1" x14ac:dyDescent="0.2">
      <c r="A176" s="10"/>
      <c r="B176" s="106"/>
      <c r="C176" s="107" t="s">
        <v>167</v>
      </c>
      <c r="D176" s="107" t="s">
        <v>77</v>
      </c>
      <c r="E176" s="108" t="s">
        <v>168</v>
      </c>
      <c r="F176" s="109" t="s">
        <v>169</v>
      </c>
      <c r="G176" s="110" t="s">
        <v>138</v>
      </c>
      <c r="H176" s="111">
        <v>29.65</v>
      </c>
      <c r="I176" s="112"/>
      <c r="J176" s="113">
        <f>ROUND(I176*H176,2)</f>
        <v>0</v>
      </c>
      <c r="K176" s="109" t="s">
        <v>81</v>
      </c>
      <c r="L176" s="11"/>
      <c r="M176" s="114" t="s">
        <v>12</v>
      </c>
      <c r="N176" s="115" t="s">
        <v>29</v>
      </c>
      <c r="O176" s="116"/>
      <c r="P176" s="117">
        <f>O176*H176</f>
        <v>0</v>
      </c>
      <c r="Q176" s="117">
        <v>0</v>
      </c>
      <c r="R176" s="117">
        <f>Q176*H176</f>
        <v>0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82</v>
      </c>
      <c r="AT176" s="119" t="s">
        <v>77</v>
      </c>
      <c r="AU176" s="119" t="s">
        <v>2</v>
      </c>
      <c r="AY176" s="2" t="s">
        <v>75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73</v>
      </c>
      <c r="BK176" s="120">
        <f>ROUND(I176*H176,2)</f>
        <v>0</v>
      </c>
      <c r="BL176" s="2" t="s">
        <v>82</v>
      </c>
      <c r="BM176" s="119" t="s">
        <v>170</v>
      </c>
    </row>
    <row r="177" spans="1:65" s="14" customFormat="1" ht="32.450000000000003" customHeight="1" x14ac:dyDescent="0.2">
      <c r="A177" s="10"/>
      <c r="B177" s="106"/>
      <c r="C177" s="107" t="s">
        <v>171</v>
      </c>
      <c r="D177" s="107" t="s">
        <v>77</v>
      </c>
      <c r="E177" s="108" t="s">
        <v>172</v>
      </c>
      <c r="F177" s="109" t="s">
        <v>173</v>
      </c>
      <c r="G177" s="110" t="s">
        <v>120</v>
      </c>
      <c r="H177" s="111">
        <v>0.94599999999999995</v>
      </c>
      <c r="I177" s="112"/>
      <c r="J177" s="113">
        <f>ROUND(I177*H177,2)</f>
        <v>0</v>
      </c>
      <c r="K177" s="109" t="s">
        <v>81</v>
      </c>
      <c r="L177" s="11"/>
      <c r="M177" s="114" t="s">
        <v>12</v>
      </c>
      <c r="N177" s="115" t="s">
        <v>29</v>
      </c>
      <c r="O177" s="116"/>
      <c r="P177" s="117">
        <f>O177*H177</f>
        <v>0</v>
      </c>
      <c r="Q177" s="117">
        <v>1.10951</v>
      </c>
      <c r="R177" s="117">
        <f>Q177*H177</f>
        <v>1.0495964599999998</v>
      </c>
      <c r="S177" s="117">
        <v>0</v>
      </c>
      <c r="T177" s="118">
        <f>S177*H177</f>
        <v>0</v>
      </c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R177" s="119" t="s">
        <v>82</v>
      </c>
      <c r="AT177" s="119" t="s">
        <v>77</v>
      </c>
      <c r="AU177" s="119" t="s">
        <v>2</v>
      </c>
      <c r="AY177" s="2" t="s">
        <v>75</v>
      </c>
      <c r="BE177" s="120">
        <f>IF(N177="základní",J177,0)</f>
        <v>0</v>
      </c>
      <c r="BF177" s="120">
        <f>IF(N177="snížená",J177,0)</f>
        <v>0</v>
      </c>
      <c r="BG177" s="120">
        <f>IF(N177="zákl. přenesená",J177,0)</f>
        <v>0</v>
      </c>
      <c r="BH177" s="120">
        <f>IF(N177="sníž. přenesená",J177,0)</f>
        <v>0</v>
      </c>
      <c r="BI177" s="120">
        <f>IF(N177="nulová",J177,0)</f>
        <v>0</v>
      </c>
      <c r="BJ177" s="2" t="s">
        <v>73</v>
      </c>
      <c r="BK177" s="120">
        <f>ROUND(I177*H177,2)</f>
        <v>0</v>
      </c>
      <c r="BL177" s="2" t="s">
        <v>82</v>
      </c>
      <c r="BM177" s="119" t="s">
        <v>174</v>
      </c>
    </row>
    <row r="178" spans="1:65" s="92" customFormat="1" ht="22.9" customHeight="1" x14ac:dyDescent="0.2">
      <c r="B178" s="93"/>
      <c r="D178" s="94" t="s">
        <v>70</v>
      </c>
      <c r="E178" s="104" t="s">
        <v>123</v>
      </c>
      <c r="F178" s="104" t="s">
        <v>175</v>
      </c>
      <c r="I178" s="96"/>
      <c r="J178" s="105">
        <f>BK178</f>
        <v>0</v>
      </c>
      <c r="L178" s="93"/>
      <c r="M178" s="98"/>
      <c r="N178" s="99"/>
      <c r="O178" s="99"/>
      <c r="P178" s="100">
        <f>SUM(P179:P180)</f>
        <v>0</v>
      </c>
      <c r="Q178" s="99"/>
      <c r="R178" s="100">
        <f>SUM(R179:R180)</f>
        <v>3.569</v>
      </c>
      <c r="S178" s="99"/>
      <c r="T178" s="101">
        <f>SUM(T179:T180)</f>
        <v>0</v>
      </c>
      <c r="AR178" s="94" t="s">
        <v>73</v>
      </c>
      <c r="AT178" s="102" t="s">
        <v>70</v>
      </c>
      <c r="AU178" s="102" t="s">
        <v>73</v>
      </c>
      <c r="AY178" s="94" t="s">
        <v>75</v>
      </c>
      <c r="BK178" s="103">
        <f>SUM(BK179:BK180)</f>
        <v>0</v>
      </c>
    </row>
    <row r="179" spans="1:65" s="14" customFormat="1" ht="21.6" customHeight="1" x14ac:dyDescent="0.2">
      <c r="A179" s="10"/>
      <c r="B179" s="106"/>
      <c r="C179" s="107" t="s">
        <v>176</v>
      </c>
      <c r="D179" s="107" t="s">
        <v>77</v>
      </c>
      <c r="E179" s="108" t="s">
        <v>177</v>
      </c>
      <c r="F179" s="109" t="s">
        <v>178</v>
      </c>
      <c r="G179" s="110" t="s">
        <v>179</v>
      </c>
      <c r="H179" s="111">
        <v>1</v>
      </c>
      <c r="I179" s="112"/>
      <c r="J179" s="113">
        <f>ROUND(I179*H179,2)</f>
        <v>0</v>
      </c>
      <c r="K179" s="109" t="s">
        <v>12</v>
      </c>
      <c r="L179" s="11"/>
      <c r="M179" s="114" t="s">
        <v>12</v>
      </c>
      <c r="N179" s="115" t="s">
        <v>29</v>
      </c>
      <c r="O179" s="116"/>
      <c r="P179" s="117">
        <f>O179*H179</f>
        <v>0</v>
      </c>
      <c r="Q179" s="117">
        <v>2.169</v>
      </c>
      <c r="R179" s="117">
        <f>Q179*H179</f>
        <v>2.169</v>
      </c>
      <c r="S179" s="117">
        <v>0</v>
      </c>
      <c r="T179" s="118">
        <f>S179*H179</f>
        <v>0</v>
      </c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R179" s="119" t="s">
        <v>82</v>
      </c>
      <c r="AT179" s="119" t="s">
        <v>77</v>
      </c>
      <c r="AU179" s="119" t="s">
        <v>2</v>
      </c>
      <c r="AY179" s="2" t="s">
        <v>75</v>
      </c>
      <c r="BE179" s="120">
        <f>IF(N179="základní",J179,0)</f>
        <v>0</v>
      </c>
      <c r="BF179" s="120">
        <f>IF(N179="snížená",J179,0)</f>
        <v>0</v>
      </c>
      <c r="BG179" s="120">
        <f>IF(N179="zákl. přenesená",J179,0)</f>
        <v>0</v>
      </c>
      <c r="BH179" s="120">
        <f>IF(N179="sníž. přenesená",J179,0)</f>
        <v>0</v>
      </c>
      <c r="BI179" s="120">
        <f>IF(N179="nulová",J179,0)</f>
        <v>0</v>
      </c>
      <c r="BJ179" s="2" t="s">
        <v>73</v>
      </c>
      <c r="BK179" s="120">
        <f>ROUND(I179*H179,2)</f>
        <v>0</v>
      </c>
      <c r="BL179" s="2" t="s">
        <v>82</v>
      </c>
      <c r="BM179" s="119" t="s">
        <v>180</v>
      </c>
    </row>
    <row r="180" spans="1:65" s="14" customFormat="1" ht="21.6" customHeight="1" x14ac:dyDescent="0.2">
      <c r="A180" s="10"/>
      <c r="B180" s="106"/>
      <c r="C180" s="107" t="s">
        <v>181</v>
      </c>
      <c r="D180" s="107" t="s">
        <v>77</v>
      </c>
      <c r="E180" s="108" t="s">
        <v>182</v>
      </c>
      <c r="F180" s="109" t="s">
        <v>183</v>
      </c>
      <c r="G180" s="110" t="s">
        <v>179</v>
      </c>
      <c r="H180" s="111">
        <v>8</v>
      </c>
      <c r="I180" s="112"/>
      <c r="J180" s="113">
        <f>ROUND(I180*H180,2)</f>
        <v>0</v>
      </c>
      <c r="K180" s="109" t="s">
        <v>12</v>
      </c>
      <c r="L180" s="11"/>
      <c r="M180" s="114" t="s">
        <v>12</v>
      </c>
      <c r="N180" s="115" t="s">
        <v>29</v>
      </c>
      <c r="O180" s="116"/>
      <c r="P180" s="117">
        <f>O180*H180</f>
        <v>0</v>
      </c>
      <c r="Q180" s="117">
        <v>0.17499999999999999</v>
      </c>
      <c r="R180" s="117">
        <f>Q180*H180</f>
        <v>1.4</v>
      </c>
      <c r="S180" s="117">
        <v>0</v>
      </c>
      <c r="T180" s="118">
        <f>S180*H180</f>
        <v>0</v>
      </c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R180" s="119" t="s">
        <v>82</v>
      </c>
      <c r="AT180" s="119" t="s">
        <v>77</v>
      </c>
      <c r="AU180" s="119" t="s">
        <v>2</v>
      </c>
      <c r="AY180" s="2" t="s">
        <v>75</v>
      </c>
      <c r="BE180" s="120">
        <f>IF(N180="základní",J180,0)</f>
        <v>0</v>
      </c>
      <c r="BF180" s="120">
        <f>IF(N180="snížená",J180,0)</f>
        <v>0</v>
      </c>
      <c r="BG180" s="120">
        <f>IF(N180="zákl. přenesená",J180,0)</f>
        <v>0</v>
      </c>
      <c r="BH180" s="120">
        <f>IF(N180="sníž. přenesená",J180,0)</f>
        <v>0</v>
      </c>
      <c r="BI180" s="120">
        <f>IF(N180="nulová",J180,0)</f>
        <v>0</v>
      </c>
      <c r="BJ180" s="2" t="s">
        <v>73</v>
      </c>
      <c r="BK180" s="120">
        <f>ROUND(I180*H180,2)</f>
        <v>0</v>
      </c>
      <c r="BL180" s="2" t="s">
        <v>82</v>
      </c>
      <c r="BM180" s="119" t="s">
        <v>184</v>
      </c>
    </row>
    <row r="181" spans="1:65" s="92" customFormat="1" ht="22.9" customHeight="1" x14ac:dyDescent="0.2">
      <c r="B181" s="93"/>
      <c r="D181" s="94" t="s">
        <v>70</v>
      </c>
      <c r="E181" s="104" t="s">
        <v>185</v>
      </c>
      <c r="F181" s="104" t="s">
        <v>186</v>
      </c>
      <c r="I181" s="96"/>
      <c r="J181" s="105">
        <f>BK181</f>
        <v>0</v>
      </c>
      <c r="L181" s="93"/>
      <c r="M181" s="98"/>
      <c r="N181" s="99"/>
      <c r="O181" s="99"/>
      <c r="P181" s="100">
        <f>P182</f>
        <v>0</v>
      </c>
      <c r="Q181" s="99"/>
      <c r="R181" s="100">
        <f>R182</f>
        <v>0</v>
      </c>
      <c r="S181" s="99"/>
      <c r="T181" s="101">
        <f>T182</f>
        <v>0</v>
      </c>
      <c r="AR181" s="94" t="s">
        <v>73</v>
      </c>
      <c r="AT181" s="102" t="s">
        <v>70</v>
      </c>
      <c r="AU181" s="102" t="s">
        <v>73</v>
      </c>
      <c r="AY181" s="94" t="s">
        <v>75</v>
      </c>
      <c r="BK181" s="103">
        <f>BK182</f>
        <v>0</v>
      </c>
    </row>
    <row r="182" spans="1:65" s="14" customFormat="1" ht="54" customHeight="1" x14ac:dyDescent="0.2">
      <c r="A182" s="10"/>
      <c r="B182" s="106"/>
      <c r="C182" s="107" t="s">
        <v>187</v>
      </c>
      <c r="D182" s="107" t="s">
        <v>77</v>
      </c>
      <c r="E182" s="108" t="s">
        <v>188</v>
      </c>
      <c r="F182" s="109" t="s">
        <v>189</v>
      </c>
      <c r="G182" s="110" t="s">
        <v>120</v>
      </c>
      <c r="H182" s="111">
        <v>30.882000000000001</v>
      </c>
      <c r="I182" s="112"/>
      <c r="J182" s="113">
        <f>ROUND(I182*H182,2)</f>
        <v>0</v>
      </c>
      <c r="K182" s="109" t="s">
        <v>81</v>
      </c>
      <c r="L182" s="11"/>
      <c r="M182" s="148" t="s">
        <v>12</v>
      </c>
      <c r="N182" s="149" t="s">
        <v>29</v>
      </c>
      <c r="O182" s="150"/>
      <c r="P182" s="151">
        <f>O182*H182</f>
        <v>0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82</v>
      </c>
      <c r="AT182" s="119" t="s">
        <v>77</v>
      </c>
      <c r="AU182" s="119" t="s">
        <v>2</v>
      </c>
      <c r="AY182" s="2" t="s">
        <v>75</v>
      </c>
      <c r="BE182" s="120">
        <f>IF(N182="základní",J182,0)</f>
        <v>0</v>
      </c>
      <c r="BF182" s="120">
        <f>IF(N182="snížená",J182,0)</f>
        <v>0</v>
      </c>
      <c r="BG182" s="120">
        <f>IF(N182="zákl. přenesená",J182,0)</f>
        <v>0</v>
      </c>
      <c r="BH182" s="120">
        <f>IF(N182="sníž. přenesená",J182,0)</f>
        <v>0</v>
      </c>
      <c r="BI182" s="120">
        <f>IF(N182="nulová",J182,0)</f>
        <v>0</v>
      </c>
      <c r="BJ182" s="2" t="s">
        <v>73</v>
      </c>
      <c r="BK182" s="120">
        <f>ROUND(I182*H182,2)</f>
        <v>0</v>
      </c>
      <c r="BL182" s="2" t="s">
        <v>82</v>
      </c>
      <c r="BM182" s="119" t="s">
        <v>190</v>
      </c>
    </row>
    <row r="183" spans="1:65" s="14" customFormat="1" ht="6.95" customHeight="1" x14ac:dyDescent="0.2">
      <c r="A183" s="10"/>
      <c r="B183" s="51"/>
      <c r="C183" s="52"/>
      <c r="D183" s="52"/>
      <c r="E183" s="52"/>
      <c r="F183" s="52"/>
      <c r="G183" s="52"/>
      <c r="H183" s="52"/>
      <c r="I183" s="53"/>
      <c r="J183" s="52"/>
      <c r="K183" s="52"/>
      <c r="L183" s="11"/>
      <c r="M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</sheetData>
  <autoFilter ref="C125:K182"/>
  <mergeCells count="12">
    <mergeCell ref="E118:H118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401.201 - Vodní prvek - s...</vt:lpstr>
      <vt:lpstr>'401.201 - Vodní prvek - s...'!Názvy_tisku</vt:lpstr>
      <vt:lpstr>'401.201 - Vodní prvek - s...'!Oblast_tisku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2019-07-30T08:07:13Z</cp:lastPrinted>
  <dcterms:created xsi:type="dcterms:W3CDTF">2019-07-30T05:16:37Z</dcterms:created>
  <dcterms:modified xsi:type="dcterms:W3CDTF">2019-07-30T08:11:00Z</dcterms:modified>
</cp:coreProperties>
</file>